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E:\20201015\DOKUMENTI\2023. godina\REBALANS\REBALANS 2\KONAČNA ODLUKA ZA REBALANS II FINANCIJSKOG PLANA\"/>
    </mc:Choice>
  </mc:AlternateContent>
  <xr:revisionPtr revIDLastSave="0" documentId="8_{7B16436E-0D8A-4FA8-B65C-0BFA2C4CBC6A}" xr6:coauthVersionLast="47" xr6:coauthVersionMax="47" xr10:uidLastSave="{00000000-0000-0000-0000-000000000000}"/>
  <bookViews>
    <workbookView xWindow="-120" yWindow="-120" windowWidth="29040" windowHeight="15840" tabRatio="817" xr2:uid="{00000000-000D-0000-FFFF-FFFF00000000}"/>
  </bookViews>
  <sheets>
    <sheet name="SAŽETAK" sheetId="2" r:id="rId1"/>
    <sheet name=" Račun prihoda i rashoda" sheetId="3" r:id="rId2"/>
    <sheet name="Rashodi prema izvorima finan" sheetId="4" r:id="rId3"/>
    <sheet name="Rashodi prema funkcijskoj k " sheetId="5" r:id="rId4"/>
    <sheet name="POSEBNI DIO" sheetId="7" r:id="rId5"/>
  </sheets>
  <definedNames>
    <definedName name="_xlnm.Print_Area" localSheetId="1">' Račun prihoda i rashoda'!$A$1:$F$32</definedName>
    <definedName name="_xlnm.Print_Area" localSheetId="4">'POSEBNI DIO'!$A$1:$G$48</definedName>
    <definedName name="_xlnm.Print_Area" localSheetId="3">'Rashodi prema funkcijskoj k '!$A$1:$D$7</definedName>
    <definedName name="_xlnm.Print_Area" localSheetId="2">'Rashodi prema izvorima finan'!$A$1:$D$18</definedName>
    <definedName name="_xlnm.Print_Area" localSheetId="0">SAŽETAK!$A$1:$H$26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3" l="1"/>
  <c r="F41" i="7"/>
  <c r="G41" i="7"/>
  <c r="F40" i="7"/>
  <c r="G40" i="7"/>
  <c r="F37" i="7"/>
  <c r="F35" i="7"/>
  <c r="F32" i="7"/>
  <c r="F28" i="7"/>
  <c r="F27" i="7"/>
  <c r="F25" i="7"/>
  <c r="F22" i="7"/>
  <c r="F21" i="7" s="1"/>
  <c r="G22" i="7"/>
  <c r="G21" i="7" s="1"/>
  <c r="G16" i="7"/>
  <c r="E37" i="7"/>
  <c r="E32" i="7"/>
  <c r="E28" i="7"/>
  <c r="E25" i="7"/>
  <c r="E22" i="7"/>
  <c r="E21" i="7" s="1"/>
  <c r="G47" i="7"/>
  <c r="G46" i="7" s="1"/>
  <c r="F47" i="7"/>
  <c r="F46" i="7" s="1"/>
  <c r="E46" i="7"/>
  <c r="G44" i="7"/>
  <c r="G43" i="7" s="1"/>
  <c r="F44" i="7"/>
  <c r="E44" i="7"/>
  <c r="E43" i="7" s="1"/>
  <c r="F43" i="7"/>
  <c r="G39" i="7"/>
  <c r="G38" i="7"/>
  <c r="G37" i="7" s="1"/>
  <c r="G36" i="7"/>
  <c r="G35" i="7" s="1"/>
  <c r="G33" i="7"/>
  <c r="G32" i="7" s="1"/>
  <c r="G30" i="7"/>
  <c r="G31" i="7"/>
  <c r="G29" i="7"/>
  <c r="G28" i="7" s="1"/>
  <c r="G27" i="7" s="1"/>
  <c r="G26" i="7"/>
  <c r="G25" i="7" s="1"/>
  <c r="G24" i="7"/>
  <c r="G23" i="7"/>
  <c r="G19" i="7"/>
  <c r="G18" i="7" s="1"/>
  <c r="G17" i="7" s="1"/>
  <c r="F18" i="7"/>
  <c r="F17" i="7" s="1"/>
  <c r="F16" i="7" s="1"/>
  <c r="E18" i="7"/>
  <c r="E17" i="7" s="1"/>
  <c r="E16" i="7" s="1"/>
  <c r="G14" i="7"/>
  <c r="G13" i="7"/>
  <c r="E12" i="7"/>
  <c r="E11" i="7" s="1"/>
  <c r="E10" i="7" s="1"/>
  <c r="E27" i="7" l="1"/>
  <c r="G34" i="7"/>
  <c r="F34" i="7"/>
  <c r="D7" i="5"/>
  <c r="C13" i="4"/>
  <c r="C12" i="4" s="1"/>
  <c r="D12" i="4"/>
  <c r="B12" i="4"/>
  <c r="C10" i="4"/>
  <c r="D10" i="4"/>
  <c r="B10" i="4"/>
  <c r="C8" i="4"/>
  <c r="D8" i="4"/>
  <c r="B8" i="4"/>
  <c r="C6" i="4"/>
  <c r="D6" i="4"/>
  <c r="B6" i="4"/>
  <c r="B9" i="4"/>
  <c r="D17" i="4"/>
  <c r="C17" i="4"/>
  <c r="B17" i="4"/>
  <c r="D13" i="4"/>
  <c r="B13" i="4"/>
  <c r="D11" i="4"/>
  <c r="C11" i="4"/>
  <c r="B11" i="4"/>
  <c r="D9" i="4"/>
  <c r="C9" i="4"/>
  <c r="F30" i="3"/>
  <c r="E30" i="3"/>
  <c r="D30" i="3"/>
  <c r="F31" i="3"/>
  <c r="E25" i="3"/>
  <c r="D25" i="3"/>
  <c r="F27" i="3"/>
  <c r="F28" i="3"/>
  <c r="F26" i="3"/>
  <c r="H24" i="2"/>
  <c r="F24" i="2"/>
  <c r="E10" i="3"/>
  <c r="D10" i="3"/>
  <c r="E17" i="3"/>
  <c r="D17" i="3"/>
  <c r="F18" i="3"/>
  <c r="F17" i="3" s="1"/>
  <c r="C5" i="4" l="1"/>
  <c r="D5" i="4"/>
  <c r="F11" i="3"/>
  <c r="F12" i="3"/>
  <c r="F13" i="3"/>
  <c r="F14" i="3"/>
  <c r="F15" i="3"/>
  <c r="F16" i="3"/>
  <c r="F11" i="2"/>
  <c r="H10" i="2"/>
  <c r="H9" i="2"/>
  <c r="G11" i="2"/>
  <c r="G14" i="2"/>
  <c r="F14" i="2"/>
  <c r="H14" i="2"/>
  <c r="H11" i="2" l="1"/>
  <c r="H15" i="2" s="1"/>
  <c r="G15" i="2"/>
  <c r="F15" i="2"/>
  <c r="F20" i="7" l="1"/>
  <c r="G20" i="7"/>
  <c r="E41" i="7"/>
  <c r="E40" i="7" s="1"/>
  <c r="C15" i="4"/>
  <c r="D15" i="4"/>
  <c r="B15" i="4"/>
  <c r="F23" i="3"/>
  <c r="E23" i="3"/>
  <c r="D23" i="3"/>
  <c r="H19" i="2"/>
  <c r="G19" i="2"/>
  <c r="F19" i="2"/>
  <c r="E35" i="7" l="1"/>
  <c r="E34" i="7" s="1"/>
  <c r="E20" i="7" l="1"/>
  <c r="E9" i="7" s="1"/>
  <c r="E8" i="7" s="1"/>
  <c r="F29" i="3"/>
  <c r="E6" i="7" l="1"/>
  <c r="E5" i="7" s="1"/>
  <c r="E7" i="7"/>
  <c r="F25" i="3"/>
  <c r="F24" i="3" s="1"/>
  <c r="E24" i="3"/>
  <c r="D24" i="3"/>
  <c r="D6" i="5"/>
  <c r="D5" i="5" s="1"/>
  <c r="C6" i="5"/>
  <c r="C5" i="5" s="1"/>
  <c r="B6" i="5"/>
  <c r="B5" i="5" s="1"/>
  <c r="B5" i="4"/>
  <c r="F10" i="3"/>
  <c r="E9" i="3" l="1"/>
  <c r="F9" i="3" s="1"/>
  <c r="G15" i="7"/>
  <c r="G12" i="7" s="1"/>
  <c r="G11" i="7" s="1"/>
  <c r="G10" i="7" s="1"/>
  <c r="F12" i="7"/>
  <c r="F11" i="7" s="1"/>
  <c r="F10" i="7" s="1"/>
  <c r="F9" i="7" s="1"/>
  <c r="G9" i="7"/>
  <c r="F8" i="7" l="1"/>
  <c r="F7" i="7" s="1"/>
  <c r="G8" i="7"/>
  <c r="F6" i="7" l="1"/>
  <c r="F5" i="7" s="1"/>
  <c r="G7" i="7"/>
  <c r="G6" i="7"/>
  <c r="G5" i="7" s="1"/>
</calcChain>
</file>

<file path=xl/sharedStrings.xml><?xml version="1.0" encoding="utf-8"?>
<sst xmlns="http://schemas.openxmlformats.org/spreadsheetml/2006/main" count="173" uniqueCount="104">
  <si>
    <t>I. OPĆI DIO</t>
  </si>
  <si>
    <t>Plan za 2023.</t>
  </si>
  <si>
    <t>PRIHODI UKUPNO</t>
  </si>
  <si>
    <t>RASHODI UKUPNO</t>
  </si>
  <si>
    <t>RAZLIKA - VIŠAK / MANJAK</t>
  </si>
  <si>
    <t>PRIMICI OD FINANCIJSKE IMOVINE I ZADUŽIVANJA</t>
  </si>
  <si>
    <t>IZDACI ZA FINANCIJSKU IMOVINU I OTPLATE ZAJMOVA</t>
  </si>
  <si>
    <t>PRIJENOS SREDSTAVA IZ PRETHODNE GODINE</t>
  </si>
  <si>
    <t>PRIJENOS SREDSTAVA U SLJEDEĆU GODINU</t>
  </si>
  <si>
    <t>NETO FINANCIRANJE</t>
  </si>
  <si>
    <t>VIŠAK / MANJAK + NETO FINANCIRANJE</t>
  </si>
  <si>
    <t xml:space="preserve">A. RAČUN PRIHODA I RASHODA </t>
  </si>
  <si>
    <t>Razred</t>
  </si>
  <si>
    <t>Skupina</t>
  </si>
  <si>
    <t>Naziv prihoda</t>
  </si>
  <si>
    <t>Prihodi poslovanja</t>
  </si>
  <si>
    <t>Pomoći iz inozemstva i od subjekata unutar općeg proračuna</t>
  </si>
  <si>
    <t>Vlastiti prihodi</t>
  </si>
  <si>
    <t>Naziv rashoda</t>
  </si>
  <si>
    <t>Rashodi poslovanja</t>
  </si>
  <si>
    <t>Rashodi za zaposlene</t>
  </si>
  <si>
    <t>Materijalni rashodi</t>
  </si>
  <si>
    <t>Ostali prihodi za posebne namjene</t>
  </si>
  <si>
    <t>Rashodi za nabavu nefinancijske imovine</t>
  </si>
  <si>
    <t>EUR*</t>
  </si>
  <si>
    <t>Prihodi od imovine</t>
  </si>
  <si>
    <t>Prihodi od upravnih i administrativnih pristojbi, pristojbi po posebnim propisima i naknada</t>
  </si>
  <si>
    <t>Kazne, upravne mjere i ostali prihodi</t>
  </si>
  <si>
    <t>Prihodi od prodaje proizvoda i robe te pruženih usluga i prihodi od donacija te povrati po protestiranim jamstvima</t>
  </si>
  <si>
    <t>BROJČANA OZNAKA I NAZIV</t>
  </si>
  <si>
    <t>UKUPNI RASHODI</t>
  </si>
  <si>
    <t>3 Vlastiti prihodi</t>
  </si>
  <si>
    <t>31 Vlastiti prihodi</t>
  </si>
  <si>
    <t>43 Ostali prihodi za posebne namjene</t>
  </si>
  <si>
    <t>4 Prihodi za posebne namjene</t>
  </si>
  <si>
    <t>5 Pomoći</t>
  </si>
  <si>
    <t>52 Ostale pomoći i darovnice</t>
  </si>
  <si>
    <t>Ostale pomoći i darovnice</t>
  </si>
  <si>
    <t>Financijski rashodi</t>
  </si>
  <si>
    <t>Pomoći dane u inozemstvo i unutar općeg proračuna</t>
  </si>
  <si>
    <t>05 Zaštita okoliša</t>
  </si>
  <si>
    <t>054 Zaštita bioraznolikosti i krajolika</t>
  </si>
  <si>
    <t xml:space="preserve">Naziv </t>
  </si>
  <si>
    <t>Rashodi za nabavu proizvedene dugotrajne imovine</t>
  </si>
  <si>
    <t>Rashodi za dodatna ulaganja na nefinancijskoj imovini</t>
  </si>
  <si>
    <t>II. POSEBNI DIO</t>
  </si>
  <si>
    <t>Šifra</t>
  </si>
  <si>
    <t>PROGRAM  3401</t>
  </si>
  <si>
    <t>GLAVNI PROGRAM  34</t>
  </si>
  <si>
    <t>ZAŠTITA PRIRODE</t>
  </si>
  <si>
    <t>ZAŠTITA I OČUVANJE PRIRODE I OKOLIŠA</t>
  </si>
  <si>
    <t>Aktivnost A779047</t>
  </si>
  <si>
    <t>ADMINISTRACIJA I UPRAVLJANJE (IZ EVIDENCIJSKIH PRIHODA)</t>
  </si>
  <si>
    <t>RAZDJEL  077</t>
  </si>
  <si>
    <t>GLAVA  07715</t>
  </si>
  <si>
    <t>MINISTARSTVO GOSPODARSTVA I ODRŽIVOG RAZVOJA</t>
  </si>
  <si>
    <t>NACIONALNI PARKOVI I PARKOVI PRIRODE</t>
  </si>
  <si>
    <t>Izvor financiranja   31</t>
  </si>
  <si>
    <t>Razred (rashod/izdatak)   3</t>
  </si>
  <si>
    <t>Skupina (rashod/izdatak) 31</t>
  </si>
  <si>
    <t>Skupina (rashod/izdatak) 32</t>
  </si>
  <si>
    <t>Skupina (rashod/izdatak) 34</t>
  </si>
  <si>
    <t>Razred (rashod/izdatak)   4</t>
  </si>
  <si>
    <t>Skupina (rashod/izdatak) 42</t>
  </si>
  <si>
    <t>Skupina (rashod/izdatak) 45</t>
  </si>
  <si>
    <t>Izvor financiranja   43</t>
  </si>
  <si>
    <t>Skupina (rashod/izdatak) 36</t>
  </si>
  <si>
    <t>Izvor financiranja   52</t>
  </si>
  <si>
    <t>UKUPNI PRIHODI</t>
  </si>
  <si>
    <t>A. SAŽETAK RAČUNA PRIHODA I RASHODA</t>
  </si>
  <si>
    <t>B. SAŽETAK RAČUNA FINANCIRANJA</t>
  </si>
  <si>
    <t>A1. PRIHODI POSLOVANJA I PRIHODI OD PRODAJE NEFINANCIJSKE IMOVINE</t>
  </si>
  <si>
    <t>A2. RASHODI POSLOVANJA I RASHODI ZA NABAVU NEFINANCIJSKE IMOVINE</t>
  </si>
  <si>
    <t>A3. RASHODI PREMA IZVORIMA FINANCIRANJA</t>
  </si>
  <si>
    <t>A4. RASHODI PREMA FUNKCIJSKOJ KLASIFIKACIJI</t>
  </si>
  <si>
    <t>Povećanje / smanjenje</t>
  </si>
  <si>
    <t>Novi plan za 2023.</t>
  </si>
  <si>
    <t>Donacije</t>
  </si>
  <si>
    <t>61 Donacije</t>
  </si>
  <si>
    <t>6 Donacije</t>
  </si>
  <si>
    <t>Izvor financiranja   61</t>
  </si>
  <si>
    <t>2. IZMJENE I DOPUNE FINANCIJSKOG PLANA PRORAČUNSKOG KORISNIKA DRŽAVNOG PRORAČUNA
ZA 2023. GODINU</t>
  </si>
  <si>
    <t>6 PRIHODI POSLOVANJA</t>
  </si>
  <si>
    <t>7 PRIHODI OD PRODAJE NEFINANCIJSKE IMOVINE</t>
  </si>
  <si>
    <t>3 RASHODI  POSLOVANJA</t>
  </si>
  <si>
    <t>4 RASHODI ZA NABAVU NEFINANCIJSKE IMOVINE</t>
  </si>
  <si>
    <t>Prihodi iz proračuna</t>
  </si>
  <si>
    <t>Prihodi od prodaje nefinancijske imovine</t>
  </si>
  <si>
    <t>Prihodi od prodaje proizvedene dugotrajne imovine</t>
  </si>
  <si>
    <t xml:space="preserve">   11 Opći prihodi i primici</t>
  </si>
  <si>
    <t>1 Opći prihodi i primici</t>
  </si>
  <si>
    <t>56 Fondovi EU</t>
  </si>
  <si>
    <t>7 Prihodi od prodaje ili zamjene nefinancijske imovine i naknade s naslova osiguranja</t>
  </si>
  <si>
    <t xml:space="preserve">  71 Prihodi od prodaje ili zamjene nefinancijske imovine i naknade s naslova osiguranja</t>
  </si>
  <si>
    <t>JAVNA USTANOVA PARK PRIRODE PAPUK</t>
  </si>
  <si>
    <t>ADMINISTRACIJA I UPRAVLJANJE</t>
  </si>
  <si>
    <t>Aktivnost A779000</t>
  </si>
  <si>
    <t>Opći prihodi i primici</t>
  </si>
  <si>
    <t>Izvor financiranja 11</t>
  </si>
  <si>
    <t xml:space="preserve">Aktivnost A779021 </t>
  </si>
  <si>
    <t>Izvor financiranja   71</t>
  </si>
  <si>
    <t>Prihodi od prodaje ili zamjene nefinancijske imovine i naknade s naslova osiguranja</t>
  </si>
  <si>
    <t>Izvor financiranja   56</t>
  </si>
  <si>
    <t>Fondovi 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</si>
</sst>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4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sz val="10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C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511703848384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right"/>
    </xf>
    <xf numFmtId="0" fontId="8" fillId="3" borderId="2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/>
    <xf numFmtId="0" fontId="10" fillId="0" borderId="0" xfId="0" quotePrefix="1" applyFont="1" applyAlignment="1">
      <alignment horizontal="left" wrapText="1"/>
    </xf>
    <xf numFmtId="0" fontId="11" fillId="0" borderId="0" xfId="0" applyFont="1" applyAlignment="1">
      <alignment wrapText="1"/>
    </xf>
    <xf numFmtId="3" fontId="1" fillId="0" borderId="0" xfId="0" applyNumberFormat="1" applyFont="1" applyAlignment="1">
      <alignment horizontal="right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quotePrefix="1" applyFont="1" applyFill="1" applyBorder="1" applyAlignment="1">
      <alignment horizontal="left" vertical="center"/>
    </xf>
    <xf numFmtId="0" fontId="9" fillId="2" borderId="4" xfId="0" quotePrefix="1" applyFont="1" applyFill="1" applyBorder="1" applyAlignment="1">
      <alignment horizontal="left" vertical="center" wrapText="1"/>
    </xf>
    <xf numFmtId="0" fontId="12" fillId="2" borderId="4" xfId="0" quotePrefix="1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vertical="center" wrapText="1"/>
    </xf>
    <xf numFmtId="4" fontId="7" fillId="0" borderId="4" xfId="0" applyNumberFormat="1" applyFont="1" applyBorder="1" applyAlignment="1">
      <alignment horizontal="right"/>
    </xf>
    <xf numFmtId="4" fontId="7" fillId="3" borderId="4" xfId="0" applyNumberFormat="1" applyFont="1" applyFill="1" applyBorder="1" applyAlignment="1">
      <alignment horizontal="right"/>
    </xf>
    <xf numFmtId="4" fontId="4" fillId="2" borderId="4" xfId="0" applyNumberFormat="1" applyFont="1" applyFill="1" applyBorder="1" applyAlignment="1">
      <alignment horizontal="right"/>
    </xf>
    <xf numFmtId="0" fontId="12" fillId="2" borderId="4" xfId="0" applyFont="1" applyFill="1" applyBorder="1" applyAlignment="1">
      <alignment horizontal="left" vertical="center" wrapText="1" indent="1"/>
    </xf>
    <xf numFmtId="4" fontId="4" fillId="2" borderId="4" xfId="0" applyNumberFormat="1" applyFont="1" applyFill="1" applyBorder="1" applyAlignment="1">
      <alignment horizontal="right" wrapText="1"/>
    </xf>
    <xf numFmtId="0" fontId="8" fillId="3" borderId="4" xfId="0" applyFont="1" applyFill="1" applyBorder="1" applyAlignment="1">
      <alignment horizontal="left" vertical="center" wrapText="1"/>
    </xf>
    <xf numFmtId="0" fontId="7" fillId="4" borderId="2" xfId="0" quotePrefix="1" applyFont="1" applyFill="1" applyBorder="1" applyAlignment="1">
      <alignment horizontal="left" wrapText="1"/>
    </xf>
    <xf numFmtId="0" fontId="7" fillId="4" borderId="3" xfId="0" quotePrefix="1" applyFont="1" applyFill="1" applyBorder="1" applyAlignment="1">
      <alignment horizontal="left" wrapText="1"/>
    </xf>
    <xf numFmtId="0" fontId="7" fillId="4" borderId="3" xfId="0" quotePrefix="1" applyFont="1" applyFill="1" applyBorder="1" applyAlignment="1">
      <alignment horizontal="center" wrapText="1"/>
    </xf>
    <xf numFmtId="0" fontId="7" fillId="4" borderId="3" xfId="0" quotePrefix="1" applyFont="1" applyFill="1" applyBorder="1" applyAlignment="1">
      <alignment horizontal="left"/>
    </xf>
    <xf numFmtId="0" fontId="8" fillId="3" borderId="4" xfId="0" applyFont="1" applyFill="1" applyBorder="1" applyAlignment="1">
      <alignment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4" xfId="0" quotePrefix="1" applyFont="1" applyFill="1" applyBorder="1" applyAlignment="1">
      <alignment horizontal="center" vertical="center"/>
    </xf>
    <xf numFmtId="0" fontId="8" fillId="2" borderId="4" xfId="0" quotePrefix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" fontId="7" fillId="2" borderId="4" xfId="0" applyNumberFormat="1" applyFont="1" applyFill="1" applyBorder="1" applyAlignment="1">
      <alignment horizontal="right"/>
    </xf>
    <xf numFmtId="4" fontId="7" fillId="2" borderId="4" xfId="0" applyNumberFormat="1" applyFont="1" applyFill="1" applyBorder="1" applyAlignment="1">
      <alignment horizontal="right" wrapText="1"/>
    </xf>
    <xf numFmtId="4" fontId="13" fillId="0" borderId="0" xfId="0" applyNumberFormat="1" applyFont="1"/>
    <xf numFmtId="0" fontId="14" fillId="0" borderId="0" xfId="0" applyFont="1"/>
    <xf numFmtId="4" fontId="13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7" fillId="2" borderId="5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right"/>
    </xf>
    <xf numFmtId="4" fontId="16" fillId="0" borderId="0" xfId="0" applyNumberFormat="1" applyFont="1"/>
    <xf numFmtId="4" fontId="4" fillId="0" borderId="4" xfId="0" applyNumberFormat="1" applyFont="1" applyBorder="1" applyAlignment="1">
      <alignment horizontal="right" wrapText="1"/>
    </xf>
    <xf numFmtId="0" fontId="8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9" fillId="0" borderId="3" xfId="0" applyFont="1" applyBorder="1" applyAlignment="1">
      <alignment vertical="center"/>
    </xf>
    <xf numFmtId="0" fontId="8" fillId="3" borderId="2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/>
    </xf>
    <xf numFmtId="0" fontId="8" fillId="0" borderId="2" xfId="0" quotePrefix="1" applyFont="1" applyBorder="1" applyAlignment="1">
      <alignment horizontal="left" vertical="center" wrapText="1"/>
    </xf>
    <xf numFmtId="0" fontId="8" fillId="0" borderId="2" xfId="0" quotePrefix="1" applyFont="1" applyBorder="1" applyAlignment="1">
      <alignment horizontal="left" vertical="center"/>
    </xf>
    <xf numFmtId="0" fontId="8" fillId="3" borderId="2" xfId="0" quotePrefix="1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7" fillId="0" borderId="2" xfId="0" quotePrefix="1" applyFont="1" applyBorder="1" applyAlignment="1">
      <alignment horizontal="left" wrapText="1"/>
    </xf>
    <xf numFmtId="0" fontId="7" fillId="0" borderId="3" xfId="0" quotePrefix="1" applyFont="1" applyBorder="1" applyAlignment="1">
      <alignment horizontal="left" wrapText="1"/>
    </xf>
    <xf numFmtId="0" fontId="7" fillId="0" borderId="5" xfId="0" quotePrefix="1" applyFont="1" applyBorder="1" applyAlignment="1">
      <alignment horizontal="left" wrapText="1"/>
    </xf>
    <xf numFmtId="0" fontId="5" fillId="0" borderId="0" xfId="0" applyFont="1" applyAlignment="1">
      <alignment vertical="center" wrapText="1"/>
    </xf>
    <xf numFmtId="0" fontId="4" fillId="2" borderId="2" xfId="0" applyFont="1" applyFill="1" applyBorder="1" applyAlignment="1">
      <alignment horizontal="left" vertical="center" wrapText="1" indent="7"/>
    </xf>
    <xf numFmtId="0" fontId="4" fillId="2" borderId="3" xfId="0" applyFont="1" applyFill="1" applyBorder="1" applyAlignment="1">
      <alignment horizontal="left" vertical="center" wrapText="1" indent="7"/>
    </xf>
    <xf numFmtId="0" fontId="4" fillId="2" borderId="5" xfId="0" applyFont="1" applyFill="1" applyBorder="1" applyAlignment="1">
      <alignment horizontal="left" vertical="center" wrapText="1" indent="7"/>
    </xf>
    <xf numFmtId="0" fontId="7" fillId="2" borderId="2" xfId="0" applyFont="1" applyFill="1" applyBorder="1" applyAlignment="1">
      <alignment horizontal="left" vertical="center" wrapText="1" indent="6"/>
    </xf>
    <xf numFmtId="0" fontId="7" fillId="2" borderId="3" xfId="0" applyFont="1" applyFill="1" applyBorder="1" applyAlignment="1">
      <alignment horizontal="left" vertical="center" wrapText="1" indent="6"/>
    </xf>
    <xf numFmtId="0" fontId="7" fillId="2" borderId="5" xfId="0" applyFont="1" applyFill="1" applyBorder="1" applyAlignment="1">
      <alignment horizontal="left" vertical="center" wrapText="1" indent="6"/>
    </xf>
    <xf numFmtId="0" fontId="7" fillId="2" borderId="2" xfId="0" applyFont="1" applyFill="1" applyBorder="1" applyAlignment="1">
      <alignment horizontal="left" vertical="center" wrapText="1" indent="5"/>
    </xf>
    <xf numFmtId="0" fontId="7" fillId="2" borderId="3" xfId="0" applyFont="1" applyFill="1" applyBorder="1" applyAlignment="1">
      <alignment horizontal="left" vertical="center" wrapText="1" indent="5"/>
    </xf>
    <xf numFmtId="0" fontId="7" fillId="2" borderId="5" xfId="0" applyFont="1" applyFill="1" applyBorder="1" applyAlignment="1">
      <alignment horizontal="left" vertical="center" wrapText="1" indent="5"/>
    </xf>
    <xf numFmtId="0" fontId="7" fillId="3" borderId="2" xfId="0" applyFont="1" applyFill="1" applyBorder="1" applyAlignment="1">
      <alignment horizontal="left" vertical="center" wrapText="1" indent="4"/>
    </xf>
    <xf numFmtId="0" fontId="7" fillId="3" borderId="3" xfId="0" applyFont="1" applyFill="1" applyBorder="1" applyAlignment="1">
      <alignment horizontal="left" vertical="center" wrapText="1" indent="4"/>
    </xf>
    <xf numFmtId="0" fontId="7" fillId="3" borderId="5" xfId="0" applyFont="1" applyFill="1" applyBorder="1" applyAlignment="1">
      <alignment horizontal="left" vertical="center" wrapText="1" indent="4"/>
    </xf>
    <xf numFmtId="0" fontId="7" fillId="3" borderId="2" xfId="0" applyFont="1" applyFill="1" applyBorder="1" applyAlignment="1">
      <alignment horizontal="left" vertical="center" wrapText="1" indent="3"/>
    </xf>
    <xf numFmtId="0" fontId="7" fillId="3" borderId="3" xfId="0" applyFont="1" applyFill="1" applyBorder="1" applyAlignment="1">
      <alignment horizontal="left" vertical="center" wrapText="1" indent="3"/>
    </xf>
    <xf numFmtId="0" fontId="7" fillId="3" borderId="5" xfId="0" applyFont="1" applyFill="1" applyBorder="1" applyAlignment="1">
      <alignment horizontal="left" vertical="center" wrapText="1" indent="3"/>
    </xf>
    <xf numFmtId="0" fontId="7" fillId="4" borderId="2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 indent="1"/>
    </xf>
    <xf numFmtId="0" fontId="7" fillId="3" borderId="3" xfId="0" applyFont="1" applyFill="1" applyBorder="1" applyAlignment="1">
      <alignment horizontal="left" vertical="center" wrapText="1" indent="1"/>
    </xf>
    <xf numFmtId="0" fontId="7" fillId="3" borderId="5" xfId="0" applyFont="1" applyFill="1" applyBorder="1" applyAlignment="1">
      <alignment horizontal="left" vertical="center" wrapText="1" indent="1"/>
    </xf>
    <xf numFmtId="0" fontId="7" fillId="3" borderId="2" xfId="0" applyFont="1" applyFill="1" applyBorder="1" applyAlignment="1">
      <alignment horizontal="left" vertical="center" wrapText="1" indent="2"/>
    </xf>
    <xf numFmtId="0" fontId="7" fillId="3" borderId="3" xfId="0" applyFont="1" applyFill="1" applyBorder="1" applyAlignment="1">
      <alignment horizontal="left" vertical="center" wrapText="1" indent="2"/>
    </xf>
    <xf numFmtId="0" fontId="7" fillId="3" borderId="5" xfId="0" applyFont="1" applyFill="1" applyBorder="1" applyAlignment="1">
      <alignment horizontal="left" vertical="center" wrapText="1" indent="2"/>
    </xf>
    <xf numFmtId="4" fontId="7" fillId="0" borderId="4" xfId="0" applyNumberFormat="1" applyFont="1" applyFill="1" applyBorder="1" applyAlignment="1">
      <alignment horizontal="right"/>
    </xf>
    <xf numFmtId="0" fontId="8" fillId="2" borderId="0" xfId="0" quotePrefix="1" applyFont="1" applyFill="1" applyBorder="1" applyAlignment="1">
      <alignment horizontal="center" vertical="center"/>
    </xf>
    <xf numFmtId="0" fontId="9" fillId="2" borderId="0" xfId="0" quotePrefix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4" fontId="4" fillId="2" borderId="0" xfId="0" applyNumberFormat="1" applyFont="1" applyFill="1" applyBorder="1" applyAlignment="1">
      <alignment horizontal="right"/>
    </xf>
    <xf numFmtId="4" fontId="7" fillId="0" borderId="0" xfId="0" applyNumberFormat="1" applyFont="1" applyFill="1" applyBorder="1" applyAlignment="1">
      <alignment horizontal="right"/>
    </xf>
    <xf numFmtId="0" fontId="8" fillId="3" borderId="4" xfId="0" quotePrefix="1" applyFont="1" applyFill="1" applyBorder="1" applyAlignment="1">
      <alignment horizontal="center" vertical="center"/>
    </xf>
    <xf numFmtId="0" fontId="9" fillId="3" borderId="4" xfId="0" quotePrefix="1" applyFont="1" applyFill="1" applyBorder="1" applyAlignment="1">
      <alignment horizontal="center" vertical="center"/>
    </xf>
    <xf numFmtId="4" fontId="9" fillId="0" borderId="4" xfId="0" applyNumberFormat="1" applyFont="1" applyBorder="1" applyAlignment="1">
      <alignment horizontal="right"/>
    </xf>
    <xf numFmtId="4" fontId="8" fillId="3" borderId="4" xfId="0" applyNumberFormat="1" applyFont="1" applyFill="1" applyBorder="1" applyAlignment="1">
      <alignment horizontal="right"/>
    </xf>
    <xf numFmtId="4" fontId="8" fillId="3" borderId="4" xfId="0" applyNumberFormat="1" applyFont="1" applyFill="1" applyBorder="1" applyAlignment="1">
      <alignment horizontal="right" wrapText="1"/>
    </xf>
    <xf numFmtId="4" fontId="9" fillId="0" borderId="4" xfId="0" applyNumberFormat="1" applyFont="1" applyBorder="1" applyAlignment="1">
      <alignment horizontal="right" wrapText="1"/>
    </xf>
    <xf numFmtId="4" fontId="4" fillId="2" borderId="2" xfId="0" applyNumberFormat="1" applyFont="1" applyFill="1" applyBorder="1" applyAlignment="1">
      <alignment horizontal="right" vertical="center" wrapText="1"/>
    </xf>
    <xf numFmtId="4" fontId="4" fillId="0" borderId="4" xfId="0" applyNumberFormat="1" applyFont="1" applyBorder="1" applyAlignment="1">
      <alignment horizontal="righ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4" fontId="4" fillId="0" borderId="4" xfId="0" applyNumberFormat="1" applyFont="1" applyFill="1" applyBorder="1" applyAlignment="1">
      <alignment horizontal="right"/>
    </xf>
    <xf numFmtId="0" fontId="7" fillId="0" borderId="0" xfId="0" applyFont="1" applyAlignment="1">
      <alignment horizontal="center" vertical="center" wrapText="1"/>
    </xf>
    <xf numFmtId="0" fontId="15" fillId="0" borderId="0" xfId="0" applyFont="1"/>
    <xf numFmtId="0" fontId="15" fillId="0" borderId="0" xfId="0" applyFont="1" applyFill="1"/>
    <xf numFmtId="4" fontId="17" fillId="0" borderId="0" xfId="0" applyNumberFormat="1" applyFont="1" applyAlignment="1">
      <alignment horizontal="right"/>
    </xf>
    <xf numFmtId="4" fontId="17" fillId="0" borderId="0" xfId="0" applyNumberFormat="1" applyFont="1"/>
    <xf numFmtId="4" fontId="18" fillId="0" borderId="0" xfId="0" applyNumberFormat="1" applyFont="1"/>
    <xf numFmtId="4" fontId="19" fillId="5" borderId="4" xfId="0" applyNumberFormat="1" applyFont="1" applyFill="1" applyBorder="1" applyAlignment="1">
      <alignment wrapText="1"/>
    </xf>
    <xf numFmtId="4" fontId="19" fillId="0" borderId="4" xfId="0" applyNumberFormat="1" applyFont="1" applyFill="1" applyBorder="1" applyAlignment="1">
      <alignment wrapText="1"/>
    </xf>
    <xf numFmtId="0" fontId="19" fillId="0" borderId="2" xfId="0" applyFont="1" applyFill="1" applyBorder="1" applyAlignment="1">
      <alignment horizontal="center" wrapText="1"/>
    </xf>
    <xf numFmtId="0" fontId="19" fillId="0" borderId="3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/>
    </xf>
    <xf numFmtId="0" fontId="21" fillId="0" borderId="0" xfId="0" applyFont="1" applyAlignment="1">
      <alignment wrapText="1"/>
    </xf>
    <xf numFmtId="0" fontId="22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right" vertical="center"/>
    </xf>
    <xf numFmtId="0" fontId="14" fillId="0" borderId="3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5" fillId="0" borderId="3" xfId="0" applyFont="1" applyBorder="1" applyAlignment="1">
      <alignment horizontal="left" vertical="center" wrapText="1" indent="1"/>
    </xf>
    <xf numFmtId="0" fontId="15" fillId="0" borderId="5" xfId="0" applyFont="1" applyBorder="1" applyAlignment="1">
      <alignment horizontal="left" vertical="center" wrapText="1" inden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1466849</xdr:colOff>
      <xdr:row>0</xdr:row>
      <xdr:rowOff>952500</xdr:rowOff>
    </xdr:to>
    <xdr:pic>
      <xdr:nvPicPr>
        <xdr:cNvPr id="3" name="Picture 1" descr="memo_novi_verz_2.tif">
          <a:extLst>
            <a:ext uri="{FF2B5EF4-FFF2-40B4-BE49-F238E27FC236}">
              <a16:creationId xmlns:a16="http://schemas.microsoft.com/office/drawing/2014/main" id="{837844E3-CDA3-4A35-9EB8-FFA4B5761E6D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943849" cy="952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1400175</xdr:colOff>
      <xdr:row>0</xdr:row>
      <xdr:rowOff>847724</xdr:rowOff>
    </xdr:to>
    <xdr:pic>
      <xdr:nvPicPr>
        <xdr:cNvPr id="4" name="Picture 1" descr="memo_novi_verz_2.tif">
          <a:extLst>
            <a:ext uri="{FF2B5EF4-FFF2-40B4-BE49-F238E27FC236}">
              <a16:creationId xmlns:a16="http://schemas.microsoft.com/office/drawing/2014/main" id="{BE8E16E1-0A12-4709-82F6-E3827898039A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029950" cy="847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tabSelected="1" view="pageBreakPreview" zoomScaleNormal="100" zoomScaleSheetLayoutView="100" workbookViewId="0">
      <selection activeCell="E28" sqref="E28"/>
    </sheetView>
  </sheetViews>
  <sheetFormatPr defaultRowHeight="14.25" x14ac:dyDescent="0.2"/>
  <cols>
    <col min="1" max="4" width="9.140625" style="43"/>
    <col min="5" max="5" width="15.140625" style="43" customWidth="1"/>
    <col min="6" max="8" width="22.7109375" style="43" customWidth="1"/>
    <col min="9" max="16384" width="9.140625" style="43"/>
  </cols>
  <sheetData>
    <row r="1" spans="1:8" s="43" customFormat="1" ht="75.75" customHeight="1" x14ac:dyDescent="0.2"/>
    <row r="2" spans="1:8" s="43" customFormat="1" ht="42" customHeight="1" x14ac:dyDescent="0.2">
      <c r="A2" s="56" t="s">
        <v>81</v>
      </c>
      <c r="B2" s="56"/>
      <c r="C2" s="56"/>
      <c r="D2" s="56"/>
      <c r="E2" s="56"/>
      <c r="F2" s="56"/>
      <c r="G2" s="56"/>
      <c r="H2" s="56"/>
    </row>
    <row r="3" spans="1:8" s="43" customFormat="1" ht="18" customHeight="1" x14ac:dyDescent="0.2">
      <c r="A3" s="1"/>
      <c r="B3" s="1"/>
      <c r="C3" s="1"/>
      <c r="D3" s="1"/>
      <c r="E3" s="1"/>
      <c r="F3" s="1"/>
      <c r="G3" s="1"/>
      <c r="H3" s="1"/>
    </row>
    <row r="4" spans="1:8" s="43" customFormat="1" ht="15.75" x14ac:dyDescent="0.2">
      <c r="A4" s="56" t="s">
        <v>0</v>
      </c>
      <c r="B4" s="56"/>
      <c r="C4" s="56"/>
      <c r="D4" s="56"/>
      <c r="E4" s="56"/>
      <c r="F4" s="56"/>
      <c r="G4" s="57"/>
      <c r="H4" s="57"/>
    </row>
    <row r="5" spans="1:8" s="43" customFormat="1" ht="18" x14ac:dyDescent="0.2">
      <c r="A5" s="1"/>
      <c r="B5" s="1"/>
      <c r="C5" s="1"/>
      <c r="D5" s="1"/>
      <c r="E5" s="1"/>
      <c r="F5" s="1"/>
      <c r="G5" s="2"/>
      <c r="H5" s="2"/>
    </row>
    <row r="6" spans="1:8" s="43" customFormat="1" ht="18" customHeight="1" x14ac:dyDescent="0.2">
      <c r="A6" s="56" t="s">
        <v>69</v>
      </c>
      <c r="B6" s="127"/>
      <c r="C6" s="127"/>
      <c r="D6" s="127"/>
      <c r="E6" s="127"/>
      <c r="F6" s="127"/>
      <c r="G6" s="127"/>
      <c r="H6" s="127"/>
    </row>
    <row r="7" spans="1:8" s="43" customFormat="1" ht="18" x14ac:dyDescent="0.25">
      <c r="A7" s="3"/>
      <c r="B7" s="4"/>
      <c r="C7" s="4"/>
      <c r="D7" s="4"/>
      <c r="E7" s="5"/>
      <c r="F7" s="128"/>
      <c r="G7" s="128"/>
      <c r="H7" s="129" t="s">
        <v>24</v>
      </c>
    </row>
    <row r="8" spans="1:8" s="43" customFormat="1" ht="25.5" customHeight="1" x14ac:dyDescent="0.2">
      <c r="A8" s="28"/>
      <c r="B8" s="29"/>
      <c r="C8" s="29"/>
      <c r="D8" s="30"/>
      <c r="E8" s="31"/>
      <c r="F8" s="14" t="s">
        <v>1</v>
      </c>
      <c r="G8" s="14" t="s">
        <v>75</v>
      </c>
      <c r="H8" s="14" t="s">
        <v>76</v>
      </c>
    </row>
    <row r="9" spans="1:8" s="43" customFormat="1" x14ac:dyDescent="0.2">
      <c r="A9" s="54" t="s">
        <v>82</v>
      </c>
      <c r="B9" s="55"/>
      <c r="C9" s="55"/>
      <c r="D9" s="55"/>
      <c r="E9" s="59"/>
      <c r="F9" s="51">
        <v>1089394</v>
      </c>
      <c r="G9" s="51">
        <v>73132</v>
      </c>
      <c r="H9" s="51">
        <f>F9+G9</f>
        <v>1162526</v>
      </c>
    </row>
    <row r="10" spans="1:8" s="43" customFormat="1" x14ac:dyDescent="0.2">
      <c r="A10" s="54" t="s">
        <v>83</v>
      </c>
      <c r="B10" s="130"/>
      <c r="C10" s="130"/>
      <c r="D10" s="130"/>
      <c r="E10" s="131"/>
      <c r="F10" s="51">
        <v>12343</v>
      </c>
      <c r="G10" s="51">
        <v>0</v>
      </c>
      <c r="H10" s="51">
        <f>F10+G10</f>
        <v>12343</v>
      </c>
    </row>
    <row r="11" spans="1:8" s="43" customFormat="1" x14ac:dyDescent="0.2">
      <c r="A11" s="60" t="s">
        <v>2</v>
      </c>
      <c r="B11" s="61"/>
      <c r="C11" s="61"/>
      <c r="D11" s="61"/>
      <c r="E11" s="62"/>
      <c r="F11" s="23">
        <f>SUM(F9:F10)</f>
        <v>1101737</v>
      </c>
      <c r="G11" s="23">
        <f>SUM(G9:G9)</f>
        <v>73132</v>
      </c>
      <c r="H11" s="23">
        <f>H9+H10</f>
        <v>1174869</v>
      </c>
    </row>
    <row r="12" spans="1:8" s="43" customFormat="1" x14ac:dyDescent="0.2">
      <c r="A12" s="63" t="s">
        <v>84</v>
      </c>
      <c r="B12" s="55"/>
      <c r="C12" s="55"/>
      <c r="D12" s="55"/>
      <c r="E12" s="55"/>
      <c r="F12" s="107">
        <v>892950</v>
      </c>
      <c r="G12" s="107">
        <v>56596</v>
      </c>
      <c r="H12" s="110">
        <v>949546</v>
      </c>
    </row>
    <row r="13" spans="1:8" s="43" customFormat="1" x14ac:dyDescent="0.2">
      <c r="A13" s="64" t="s">
        <v>85</v>
      </c>
      <c r="B13" s="59"/>
      <c r="C13" s="59"/>
      <c r="D13" s="59"/>
      <c r="E13" s="59"/>
      <c r="F13" s="107">
        <v>345207</v>
      </c>
      <c r="G13" s="107">
        <v>16536</v>
      </c>
      <c r="H13" s="110">
        <v>361743</v>
      </c>
    </row>
    <row r="14" spans="1:8" s="43" customFormat="1" x14ac:dyDescent="0.2">
      <c r="A14" s="7" t="s">
        <v>3</v>
      </c>
      <c r="B14" s="8"/>
      <c r="C14" s="8"/>
      <c r="D14" s="8"/>
      <c r="E14" s="8"/>
      <c r="F14" s="108">
        <f t="shared" ref="F14:H14" si="0">SUM(F12:F13)</f>
        <v>1238157</v>
      </c>
      <c r="G14" s="108">
        <f t="shared" si="0"/>
        <v>73132</v>
      </c>
      <c r="H14" s="108">
        <f t="shared" si="0"/>
        <v>1311289</v>
      </c>
    </row>
    <row r="15" spans="1:8" s="43" customFormat="1" x14ac:dyDescent="0.2">
      <c r="A15" s="65" t="s">
        <v>4</v>
      </c>
      <c r="B15" s="61"/>
      <c r="C15" s="61"/>
      <c r="D15" s="61"/>
      <c r="E15" s="61"/>
      <c r="F15" s="109">
        <f t="shared" ref="F15:H15" si="1">F11-F14</f>
        <v>-136420</v>
      </c>
      <c r="G15" s="109">
        <f t="shared" si="1"/>
        <v>0</v>
      </c>
      <c r="H15" s="109">
        <f t="shared" si="1"/>
        <v>-136420</v>
      </c>
    </row>
    <row r="16" spans="1:8" s="43" customFormat="1" ht="18" x14ac:dyDescent="0.2">
      <c r="A16" s="1"/>
      <c r="B16" s="9"/>
      <c r="C16" s="9"/>
      <c r="D16" s="9"/>
      <c r="E16" s="9"/>
      <c r="F16" s="10"/>
      <c r="G16" s="10"/>
      <c r="H16" s="10"/>
    </row>
    <row r="17" spans="1:8" s="43" customFormat="1" ht="18" customHeight="1" x14ac:dyDescent="0.2">
      <c r="A17" s="56" t="s">
        <v>70</v>
      </c>
      <c r="B17" s="127"/>
      <c r="C17" s="127"/>
      <c r="D17" s="127"/>
      <c r="E17" s="127"/>
      <c r="F17" s="127"/>
      <c r="G17" s="127"/>
      <c r="H17" s="127"/>
    </row>
    <row r="18" spans="1:8" s="43" customFormat="1" ht="18" x14ac:dyDescent="0.2">
      <c r="A18" s="1"/>
      <c r="B18" s="9"/>
      <c r="C18" s="9"/>
      <c r="D18" s="9"/>
      <c r="E18" s="9"/>
      <c r="F18" s="10"/>
      <c r="G18" s="10"/>
      <c r="H18" s="10"/>
    </row>
    <row r="19" spans="1:8" s="43" customFormat="1" x14ac:dyDescent="0.2">
      <c r="A19" s="28"/>
      <c r="B19" s="29"/>
      <c r="C19" s="29"/>
      <c r="D19" s="30"/>
      <c r="E19" s="31"/>
      <c r="F19" s="14" t="str">
        <f>F8</f>
        <v>Plan za 2023.</v>
      </c>
      <c r="G19" s="14" t="str">
        <f>G8</f>
        <v>Povećanje / smanjenje</v>
      </c>
      <c r="H19" s="14" t="str">
        <f>H8</f>
        <v>Novi plan za 2023.</v>
      </c>
    </row>
    <row r="20" spans="1:8" s="43" customFormat="1" ht="15.75" customHeight="1" x14ac:dyDescent="0.2">
      <c r="A20" s="54" t="s">
        <v>5</v>
      </c>
      <c r="B20" s="66"/>
      <c r="C20" s="66"/>
      <c r="D20" s="66"/>
      <c r="E20" s="67"/>
      <c r="F20" s="6"/>
      <c r="G20" s="6"/>
      <c r="H20" s="6"/>
    </row>
    <row r="21" spans="1:8" s="43" customFormat="1" x14ac:dyDescent="0.2">
      <c r="A21" s="54" t="s">
        <v>6</v>
      </c>
      <c r="B21" s="55"/>
      <c r="C21" s="55"/>
      <c r="D21" s="55"/>
      <c r="E21" s="55"/>
      <c r="F21" s="6"/>
      <c r="G21" s="6"/>
      <c r="H21" s="6"/>
    </row>
    <row r="22" spans="1:8" s="43" customFormat="1" x14ac:dyDescent="0.2">
      <c r="A22" s="68" t="s">
        <v>7</v>
      </c>
      <c r="B22" s="69"/>
      <c r="C22" s="69"/>
      <c r="D22" s="69"/>
      <c r="E22" s="70"/>
      <c r="F22" s="111">
        <v>141463</v>
      </c>
      <c r="G22" s="111">
        <v>0</v>
      </c>
      <c r="H22" s="112">
        <v>141463</v>
      </c>
    </row>
    <row r="23" spans="1:8" s="43" customFormat="1" x14ac:dyDescent="0.2">
      <c r="A23" s="68" t="s">
        <v>8</v>
      </c>
      <c r="B23" s="69"/>
      <c r="C23" s="69"/>
      <c r="D23" s="69"/>
      <c r="E23" s="70"/>
      <c r="F23" s="111">
        <v>-5043</v>
      </c>
      <c r="G23" s="111">
        <v>0</v>
      </c>
      <c r="H23" s="112">
        <v>-5043</v>
      </c>
    </row>
    <row r="24" spans="1:8" s="43" customFormat="1" x14ac:dyDescent="0.2">
      <c r="A24" s="65" t="s">
        <v>9</v>
      </c>
      <c r="B24" s="61"/>
      <c r="C24" s="61"/>
      <c r="D24" s="61"/>
      <c r="E24" s="61"/>
      <c r="F24" s="23">
        <f>F22+F23</f>
        <v>136420</v>
      </c>
      <c r="G24" s="23">
        <v>0</v>
      </c>
      <c r="H24" s="23">
        <f>H22+H23</f>
        <v>136420</v>
      </c>
    </row>
    <row r="25" spans="1:8" s="43" customFormat="1" x14ac:dyDescent="0.2">
      <c r="A25" s="63" t="s">
        <v>10</v>
      </c>
      <c r="B25" s="55"/>
      <c r="C25" s="55"/>
      <c r="D25" s="55"/>
      <c r="E25" s="55"/>
      <c r="F25" s="22"/>
      <c r="G25" s="22"/>
      <c r="H25" s="22"/>
    </row>
    <row r="26" spans="1:8" s="43" customFormat="1" ht="11.25" customHeight="1" x14ac:dyDescent="0.25">
      <c r="A26" s="11"/>
      <c r="B26" s="12"/>
      <c r="C26" s="12"/>
      <c r="D26" s="12"/>
      <c r="E26" s="12"/>
      <c r="F26" s="13"/>
      <c r="G26" s="13"/>
      <c r="H26" s="13"/>
    </row>
  </sheetData>
  <mergeCells count="16">
    <mergeCell ref="A22:E22"/>
    <mergeCell ref="A23:E23"/>
    <mergeCell ref="A24:E24"/>
    <mergeCell ref="A25:E25"/>
    <mergeCell ref="A10:E10"/>
    <mergeCell ref="A21:E21"/>
    <mergeCell ref="A2:H2"/>
    <mergeCell ref="A4:H4"/>
    <mergeCell ref="A6:H6"/>
    <mergeCell ref="A9:E9"/>
    <mergeCell ref="A11:E11"/>
    <mergeCell ref="A12:E12"/>
    <mergeCell ref="A13:E13"/>
    <mergeCell ref="A15:E15"/>
    <mergeCell ref="A17:H17"/>
    <mergeCell ref="A20:E20"/>
  </mergeCells>
  <printOptions horizontalCentered="1"/>
  <pageMargins left="0.11811023622047245" right="0.11811023622047245" top="0.74803149606299213" bottom="0.55118110236220474" header="0.31496062992125984" footer="0.31496062992125984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9"/>
  <sheetViews>
    <sheetView view="pageBreakPreview" zoomScaleNormal="100" zoomScaleSheetLayoutView="100" workbookViewId="0">
      <selection activeCell="A2" sqref="A2:F2"/>
    </sheetView>
  </sheetViews>
  <sheetFormatPr defaultRowHeight="15" x14ac:dyDescent="0.25"/>
  <cols>
    <col min="1" max="1" width="7.42578125" style="39" bestFit="1" customWidth="1"/>
    <col min="2" max="2" width="8.42578125" style="39" bestFit="1" customWidth="1"/>
    <col min="3" max="3" width="51.7109375" customWidth="1"/>
    <col min="4" max="6" width="22.7109375" customWidth="1"/>
    <col min="7" max="7" width="9.140625" style="43"/>
  </cols>
  <sheetData>
    <row r="1" spans="1:7" ht="18" customHeight="1" x14ac:dyDescent="0.25">
      <c r="A1" s="1"/>
      <c r="B1" s="1"/>
      <c r="C1" s="1"/>
      <c r="D1" s="1"/>
      <c r="E1" s="1"/>
      <c r="F1" s="1"/>
      <c r="G1" s="1"/>
    </row>
    <row r="2" spans="1:7" ht="15.75" x14ac:dyDescent="0.25">
      <c r="A2" s="56" t="s">
        <v>0</v>
      </c>
      <c r="B2" s="56"/>
      <c r="C2" s="56"/>
      <c r="D2" s="56"/>
      <c r="E2" s="57"/>
      <c r="F2" s="57"/>
    </row>
    <row r="3" spans="1:7" ht="18" x14ac:dyDescent="0.25">
      <c r="A3" s="1"/>
      <c r="B3" s="1"/>
      <c r="C3" s="1"/>
      <c r="D3" s="1"/>
      <c r="E3" s="2"/>
      <c r="F3" s="2"/>
    </row>
    <row r="4" spans="1:7" ht="18" customHeight="1" x14ac:dyDescent="0.25">
      <c r="A4" s="56" t="s">
        <v>11</v>
      </c>
      <c r="B4" s="58"/>
      <c r="C4" s="58"/>
      <c r="D4" s="58"/>
      <c r="E4" s="58"/>
      <c r="F4" s="58"/>
    </row>
    <row r="5" spans="1:7" ht="18" x14ac:dyDescent="0.25">
      <c r="A5" s="1"/>
      <c r="B5" s="1"/>
      <c r="C5" s="1"/>
      <c r="D5" s="1"/>
      <c r="E5" s="2"/>
      <c r="F5" s="2"/>
    </row>
    <row r="6" spans="1:7" ht="15.75" x14ac:dyDescent="0.25">
      <c r="A6" s="56" t="s">
        <v>71</v>
      </c>
      <c r="B6" s="71"/>
      <c r="C6" s="71"/>
      <c r="D6" s="71"/>
      <c r="E6" s="71"/>
      <c r="F6" s="71"/>
    </row>
    <row r="7" spans="1:7" ht="18" x14ac:dyDescent="0.25">
      <c r="A7" s="1"/>
      <c r="B7" s="1"/>
      <c r="C7" s="1"/>
      <c r="D7" s="1"/>
      <c r="E7" s="2"/>
      <c r="F7" s="2"/>
    </row>
    <row r="8" spans="1:7" ht="25.5" customHeight="1" x14ac:dyDescent="0.25">
      <c r="A8" s="14" t="s">
        <v>12</v>
      </c>
      <c r="B8" s="15" t="s">
        <v>13</v>
      </c>
      <c r="C8" s="15" t="s">
        <v>14</v>
      </c>
      <c r="D8" s="14" t="s">
        <v>1</v>
      </c>
      <c r="E8" s="14" t="s">
        <v>75</v>
      </c>
      <c r="F8" s="14" t="s">
        <v>76</v>
      </c>
    </row>
    <row r="9" spans="1:7" x14ac:dyDescent="0.25">
      <c r="A9" s="49"/>
      <c r="B9" s="50"/>
      <c r="C9" s="48" t="s">
        <v>68</v>
      </c>
      <c r="D9" s="23">
        <f>D10+D17</f>
        <v>1101737</v>
      </c>
      <c r="E9" s="23">
        <f t="shared" ref="E9" si="0">E10</f>
        <v>73132</v>
      </c>
      <c r="F9" s="23">
        <f>D9+E9</f>
        <v>1174869</v>
      </c>
    </row>
    <row r="10" spans="1:7" ht="15.75" customHeight="1" x14ac:dyDescent="0.25">
      <c r="A10" s="33">
        <v>6</v>
      </c>
      <c r="B10" s="33"/>
      <c r="C10" s="27" t="s">
        <v>15</v>
      </c>
      <c r="D10" s="23">
        <f>D11+D12+D13+D14+D16+D15</f>
        <v>1089394</v>
      </c>
      <c r="E10" s="23">
        <f>E11+E12+E13+E14+E15+E16</f>
        <v>73132</v>
      </c>
      <c r="F10" s="23">
        <f t="shared" ref="F10:F18" si="1">D10+E10</f>
        <v>1162526</v>
      </c>
    </row>
    <row r="11" spans="1:7" ht="15" customHeight="1" x14ac:dyDescent="0.25">
      <c r="A11" s="34"/>
      <c r="B11" s="35">
        <v>63</v>
      </c>
      <c r="C11" s="17" t="s">
        <v>16</v>
      </c>
      <c r="D11" s="24">
        <v>298941</v>
      </c>
      <c r="E11" s="24">
        <v>-17863</v>
      </c>
      <c r="F11" s="115">
        <f t="shared" si="1"/>
        <v>281078</v>
      </c>
    </row>
    <row r="12" spans="1:7" x14ac:dyDescent="0.25">
      <c r="A12" s="34"/>
      <c r="B12" s="35">
        <v>64</v>
      </c>
      <c r="C12" s="17" t="s">
        <v>25</v>
      </c>
      <c r="D12" s="24">
        <v>1</v>
      </c>
      <c r="E12" s="24">
        <v>0</v>
      </c>
      <c r="F12" s="115">
        <f t="shared" si="1"/>
        <v>1</v>
      </c>
    </row>
    <row r="13" spans="1:7" ht="25.5" x14ac:dyDescent="0.25">
      <c r="A13" s="36"/>
      <c r="B13" s="36">
        <v>65</v>
      </c>
      <c r="C13" s="17" t="s">
        <v>26</v>
      </c>
      <c r="D13" s="24">
        <v>113300</v>
      </c>
      <c r="E13" s="24">
        <v>45156</v>
      </c>
      <c r="F13" s="115">
        <f t="shared" si="1"/>
        <v>158456</v>
      </c>
    </row>
    <row r="14" spans="1:7" ht="25.5" x14ac:dyDescent="0.25">
      <c r="A14" s="36"/>
      <c r="B14" s="36">
        <v>66</v>
      </c>
      <c r="C14" s="17" t="s">
        <v>28</v>
      </c>
      <c r="D14" s="24">
        <v>81065</v>
      </c>
      <c r="E14" s="24">
        <v>22730</v>
      </c>
      <c r="F14" s="115">
        <f t="shared" si="1"/>
        <v>103795</v>
      </c>
    </row>
    <row r="15" spans="1:7" x14ac:dyDescent="0.25">
      <c r="A15" s="36"/>
      <c r="B15" s="36">
        <v>67</v>
      </c>
      <c r="C15" s="17" t="s">
        <v>86</v>
      </c>
      <c r="D15" s="24">
        <v>594087</v>
      </c>
      <c r="E15" s="24">
        <v>0</v>
      </c>
      <c r="F15" s="115">
        <f t="shared" si="1"/>
        <v>594087</v>
      </c>
    </row>
    <row r="16" spans="1:7" ht="15" customHeight="1" x14ac:dyDescent="0.25">
      <c r="A16" s="37"/>
      <c r="B16" s="36">
        <v>68</v>
      </c>
      <c r="C16" s="17" t="s">
        <v>27</v>
      </c>
      <c r="D16" s="24">
        <v>2000</v>
      </c>
      <c r="E16" s="24">
        <v>23109</v>
      </c>
      <c r="F16" s="115">
        <f t="shared" si="1"/>
        <v>25109</v>
      </c>
    </row>
    <row r="17" spans="1:6" ht="15" customHeight="1" x14ac:dyDescent="0.25">
      <c r="A17" s="105">
        <v>7</v>
      </c>
      <c r="B17" s="106"/>
      <c r="C17" s="27" t="s">
        <v>87</v>
      </c>
      <c r="D17" s="23">
        <f>D18</f>
        <v>12343</v>
      </c>
      <c r="E17" s="23">
        <f>E18</f>
        <v>0</v>
      </c>
      <c r="F17" s="23">
        <f>F18</f>
        <v>12343</v>
      </c>
    </row>
    <row r="18" spans="1:6" ht="15" customHeight="1" x14ac:dyDescent="0.25">
      <c r="A18" s="37"/>
      <c r="B18" s="36">
        <v>72</v>
      </c>
      <c r="C18" s="16" t="s">
        <v>88</v>
      </c>
      <c r="D18" s="24">
        <v>12343</v>
      </c>
      <c r="E18" s="24">
        <v>0</v>
      </c>
      <c r="F18" s="115">
        <f t="shared" si="1"/>
        <v>12343</v>
      </c>
    </row>
    <row r="19" spans="1:6" ht="15" customHeight="1" x14ac:dyDescent="0.25">
      <c r="A19" s="100"/>
      <c r="B19" s="101"/>
      <c r="C19" s="102"/>
      <c r="D19" s="103"/>
      <c r="E19" s="103"/>
      <c r="F19" s="104"/>
    </row>
    <row r="21" spans="1:6" ht="15.75" x14ac:dyDescent="0.25">
      <c r="A21" s="56" t="s">
        <v>72</v>
      </c>
      <c r="B21" s="71"/>
      <c r="C21" s="71"/>
      <c r="D21" s="71"/>
      <c r="E21" s="71"/>
      <c r="F21" s="71"/>
    </row>
    <row r="22" spans="1:6" ht="18" x14ac:dyDescent="0.25">
      <c r="A22" s="1"/>
      <c r="B22" s="1"/>
      <c r="C22" s="1"/>
      <c r="D22" s="1"/>
      <c r="E22" s="2"/>
      <c r="F22" s="2"/>
    </row>
    <row r="23" spans="1:6" x14ac:dyDescent="0.25">
      <c r="A23" s="14" t="s">
        <v>12</v>
      </c>
      <c r="B23" s="15" t="s">
        <v>13</v>
      </c>
      <c r="C23" s="15" t="s">
        <v>18</v>
      </c>
      <c r="D23" s="14" t="str">
        <f>D8</f>
        <v>Plan za 2023.</v>
      </c>
      <c r="E23" s="14" t="str">
        <f>E8</f>
        <v>Povećanje / smanjenje</v>
      </c>
      <c r="F23" s="14" t="str">
        <f>F8</f>
        <v>Novi plan za 2023.</v>
      </c>
    </row>
    <row r="24" spans="1:6" x14ac:dyDescent="0.25">
      <c r="A24" s="49"/>
      <c r="B24" s="50"/>
      <c r="C24" s="48" t="s">
        <v>30</v>
      </c>
      <c r="D24" s="23">
        <f>D25+D30</f>
        <v>1238157</v>
      </c>
      <c r="E24" s="23">
        <f>E25+E30</f>
        <v>73132</v>
      </c>
      <c r="F24" s="23">
        <f>F25+F30</f>
        <v>1311289</v>
      </c>
    </row>
    <row r="25" spans="1:6" ht="15.75" customHeight="1" x14ac:dyDescent="0.25">
      <c r="A25" s="33">
        <v>3</v>
      </c>
      <c r="B25" s="33"/>
      <c r="C25" s="27" t="s">
        <v>19</v>
      </c>
      <c r="D25" s="23">
        <f>D26+D27+D28+D29</f>
        <v>892950</v>
      </c>
      <c r="E25" s="23">
        <f t="shared" ref="E25:F25" si="2">E26+E27+E28+E29</f>
        <v>56596</v>
      </c>
      <c r="F25" s="23">
        <f t="shared" si="2"/>
        <v>949546</v>
      </c>
    </row>
    <row r="26" spans="1:6" ht="15.75" customHeight="1" x14ac:dyDescent="0.25">
      <c r="A26" s="35"/>
      <c r="B26" s="35">
        <v>31</v>
      </c>
      <c r="C26" s="17" t="s">
        <v>20</v>
      </c>
      <c r="D26" s="24">
        <v>469198</v>
      </c>
      <c r="E26" s="24">
        <v>31492</v>
      </c>
      <c r="F26" s="24">
        <f>D26+E26</f>
        <v>500690</v>
      </c>
    </row>
    <row r="27" spans="1:6" x14ac:dyDescent="0.25">
      <c r="A27" s="36"/>
      <c r="B27" s="36">
        <v>32</v>
      </c>
      <c r="C27" s="18" t="s">
        <v>21</v>
      </c>
      <c r="D27" s="24">
        <v>417129</v>
      </c>
      <c r="E27" s="24">
        <v>25102</v>
      </c>
      <c r="F27" s="24">
        <f t="shared" ref="F27:F29" si="3">D27+E27</f>
        <v>442231</v>
      </c>
    </row>
    <row r="28" spans="1:6" x14ac:dyDescent="0.25">
      <c r="A28" s="36"/>
      <c r="B28" s="36">
        <v>34</v>
      </c>
      <c r="C28" s="18" t="s">
        <v>38</v>
      </c>
      <c r="D28" s="24">
        <v>2123</v>
      </c>
      <c r="E28" s="24">
        <v>2</v>
      </c>
      <c r="F28" s="24">
        <f t="shared" si="3"/>
        <v>2125</v>
      </c>
    </row>
    <row r="29" spans="1:6" x14ac:dyDescent="0.25">
      <c r="A29" s="36"/>
      <c r="B29" s="36">
        <v>36</v>
      </c>
      <c r="C29" s="19" t="s">
        <v>39</v>
      </c>
      <c r="D29" s="24">
        <v>4500</v>
      </c>
      <c r="E29" s="24">
        <v>0</v>
      </c>
      <c r="F29" s="24">
        <f t="shared" si="3"/>
        <v>4500</v>
      </c>
    </row>
    <row r="30" spans="1:6" x14ac:dyDescent="0.25">
      <c r="A30" s="38">
        <v>4</v>
      </c>
      <c r="B30" s="38"/>
      <c r="C30" s="32" t="s">
        <v>23</v>
      </c>
      <c r="D30" s="23">
        <f>D31+D32</f>
        <v>345207</v>
      </c>
      <c r="E30" s="23">
        <f>E31+E32</f>
        <v>16536</v>
      </c>
      <c r="F30" s="23">
        <f>F31+F32</f>
        <v>361743</v>
      </c>
    </row>
    <row r="31" spans="1:6" x14ac:dyDescent="0.25">
      <c r="A31" s="35"/>
      <c r="B31" s="35">
        <v>42</v>
      </c>
      <c r="C31" s="21" t="s">
        <v>43</v>
      </c>
      <c r="D31" s="24">
        <v>248717</v>
      </c>
      <c r="E31" s="24">
        <v>37596</v>
      </c>
      <c r="F31" s="24">
        <f>D31+E31</f>
        <v>286313</v>
      </c>
    </row>
    <row r="32" spans="1:6" x14ac:dyDescent="0.25">
      <c r="A32" s="35"/>
      <c r="B32" s="35">
        <v>45</v>
      </c>
      <c r="C32" s="19" t="s">
        <v>44</v>
      </c>
      <c r="D32" s="24">
        <v>96490</v>
      </c>
      <c r="E32" s="24">
        <v>-21060</v>
      </c>
      <c r="F32" s="24">
        <v>75430</v>
      </c>
    </row>
    <row r="35" spans="3:6" x14ac:dyDescent="0.25">
      <c r="C35" s="44"/>
      <c r="D35" s="42"/>
      <c r="E35" s="52"/>
      <c r="F35" s="52"/>
    </row>
    <row r="36" spans="3:6" x14ac:dyDescent="0.25">
      <c r="C36" s="45"/>
      <c r="D36" s="42"/>
      <c r="E36" s="42"/>
      <c r="F36" s="42"/>
    </row>
    <row r="37" spans="3:6" x14ac:dyDescent="0.25">
      <c r="C37" s="45"/>
    </row>
    <row r="38" spans="3:6" x14ac:dyDescent="0.25">
      <c r="C38" s="44"/>
      <c r="D38" s="42"/>
      <c r="E38" s="42"/>
      <c r="F38" s="52"/>
    </row>
    <row r="39" spans="3:6" x14ac:dyDescent="0.25">
      <c r="D39" s="42"/>
      <c r="E39" s="42"/>
      <c r="F39" s="42"/>
    </row>
  </sheetData>
  <mergeCells count="4">
    <mergeCell ref="A2:F2"/>
    <mergeCell ref="A4:F4"/>
    <mergeCell ref="A6:F6"/>
    <mergeCell ref="A21:F21"/>
  </mergeCells>
  <printOptions horizontalCentered="1"/>
  <pageMargins left="0.11811023622047245" right="0.11811023622047245" top="0.35433070866141736" bottom="0.35433070866141736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20"/>
  <sheetViews>
    <sheetView zoomScaleNormal="100" zoomScaleSheetLayoutView="100" workbookViewId="0">
      <selection activeCell="H19" sqref="H19"/>
    </sheetView>
  </sheetViews>
  <sheetFormatPr defaultRowHeight="12.75" x14ac:dyDescent="0.2"/>
  <cols>
    <col min="1" max="1" width="51.7109375" style="117" customWidth="1"/>
    <col min="2" max="4" width="22.7109375" style="117" customWidth="1"/>
    <col min="5" max="16384" width="9.140625" style="117"/>
  </cols>
  <sheetData>
    <row r="1" spans="1:4" x14ac:dyDescent="0.2">
      <c r="A1" s="116"/>
      <c r="B1" s="116"/>
      <c r="C1" s="2"/>
      <c r="D1" s="2"/>
    </row>
    <row r="2" spans="1:4" ht="15.75" x14ac:dyDescent="0.2">
      <c r="A2" s="56" t="s">
        <v>73</v>
      </c>
      <c r="B2" s="71"/>
      <c r="C2" s="71"/>
      <c r="D2" s="71"/>
    </row>
    <row r="3" spans="1:4" x14ac:dyDescent="0.2">
      <c r="A3" s="116"/>
      <c r="B3" s="116"/>
      <c r="C3" s="2"/>
      <c r="D3" s="2"/>
    </row>
    <row r="4" spans="1:4" ht="25.5" customHeight="1" x14ac:dyDescent="0.2">
      <c r="A4" s="14" t="s">
        <v>29</v>
      </c>
      <c r="B4" s="14" t="s">
        <v>1</v>
      </c>
      <c r="C4" s="14" t="s">
        <v>75</v>
      </c>
      <c r="D4" s="14" t="s">
        <v>76</v>
      </c>
    </row>
    <row r="5" spans="1:4" ht="15.75" customHeight="1" x14ac:dyDescent="0.2">
      <c r="A5" s="27" t="s">
        <v>30</v>
      </c>
      <c r="B5" s="23">
        <f>B6+B8+B10+B12+B15+B17</f>
        <v>1238157</v>
      </c>
      <c r="C5" s="23">
        <f t="shared" ref="C5:D5" si="0">C6+C8+C10+C12+C15+C17</f>
        <v>73132</v>
      </c>
      <c r="D5" s="23">
        <f t="shared" si="0"/>
        <v>1311289</v>
      </c>
    </row>
    <row r="6" spans="1:4" s="118" customFormat="1" ht="15.75" customHeight="1" x14ac:dyDescent="0.2">
      <c r="A6" s="113" t="s">
        <v>90</v>
      </c>
      <c r="B6" s="99">
        <f>B7</f>
        <v>594087</v>
      </c>
      <c r="C6" s="99">
        <f t="shared" ref="C6:D6" si="1">C7</f>
        <v>0</v>
      </c>
      <c r="D6" s="99">
        <f t="shared" si="1"/>
        <v>594087</v>
      </c>
    </row>
    <row r="7" spans="1:4" s="118" customFormat="1" ht="15.75" customHeight="1" x14ac:dyDescent="0.2">
      <c r="A7" s="114" t="s">
        <v>89</v>
      </c>
      <c r="B7" s="115">
        <v>594087</v>
      </c>
      <c r="C7" s="115">
        <v>0</v>
      </c>
      <c r="D7" s="115">
        <v>594087</v>
      </c>
    </row>
    <row r="8" spans="1:4" x14ac:dyDescent="0.2">
      <c r="A8" s="16" t="s">
        <v>31</v>
      </c>
      <c r="B8" s="40">
        <f>B9</f>
        <v>105337</v>
      </c>
      <c r="C8" s="40">
        <f t="shared" ref="C8:D8" si="2">C9</f>
        <v>22730</v>
      </c>
      <c r="D8" s="40">
        <f t="shared" si="2"/>
        <v>128067</v>
      </c>
    </row>
    <row r="9" spans="1:4" x14ac:dyDescent="0.2">
      <c r="A9" s="25" t="s">
        <v>32</v>
      </c>
      <c r="B9" s="24">
        <f>102683+2654</f>
        <v>105337</v>
      </c>
      <c r="C9" s="24">
        <f>17842+4888</f>
        <v>22730</v>
      </c>
      <c r="D9" s="26">
        <f>120525+7542</f>
        <v>128067</v>
      </c>
    </row>
    <row r="10" spans="1:4" x14ac:dyDescent="0.2">
      <c r="A10" s="16" t="s">
        <v>34</v>
      </c>
      <c r="B10" s="40">
        <f>B11</f>
        <v>203904</v>
      </c>
      <c r="C10" s="40">
        <f t="shared" ref="C10:D10" si="3">C11</f>
        <v>68265</v>
      </c>
      <c r="D10" s="40">
        <f t="shared" si="3"/>
        <v>272169</v>
      </c>
    </row>
    <row r="11" spans="1:4" x14ac:dyDescent="0.2">
      <c r="A11" s="25" t="s">
        <v>33</v>
      </c>
      <c r="B11" s="24">
        <f>148349+55555</f>
        <v>203904</v>
      </c>
      <c r="C11" s="24">
        <f>29547+38718</f>
        <v>68265</v>
      </c>
      <c r="D11" s="26">
        <f>177896+94273</f>
        <v>272169</v>
      </c>
    </row>
    <row r="12" spans="1:4" x14ac:dyDescent="0.2">
      <c r="A12" s="16" t="s">
        <v>35</v>
      </c>
      <c r="B12" s="40">
        <f>B13+B14</f>
        <v>322186</v>
      </c>
      <c r="C12" s="40">
        <f t="shared" ref="C12:D12" si="4">C13+C14</f>
        <v>-17863</v>
      </c>
      <c r="D12" s="40">
        <f t="shared" si="4"/>
        <v>304323</v>
      </c>
    </row>
    <row r="13" spans="1:4" x14ac:dyDescent="0.2">
      <c r="A13" s="25" t="s">
        <v>36</v>
      </c>
      <c r="B13" s="24">
        <f>47531+274655</f>
        <v>322186</v>
      </c>
      <c r="C13" s="24">
        <f>9207-40337</f>
        <v>-31130</v>
      </c>
      <c r="D13" s="26">
        <f>56738+234318</f>
        <v>291056</v>
      </c>
    </row>
    <row r="14" spans="1:4" x14ac:dyDescent="0.2">
      <c r="A14" s="25" t="s">
        <v>91</v>
      </c>
      <c r="B14" s="24">
        <v>0</v>
      </c>
      <c r="C14" s="24">
        <v>13267</v>
      </c>
      <c r="D14" s="26">
        <v>13267</v>
      </c>
    </row>
    <row r="15" spans="1:4" x14ac:dyDescent="0.2">
      <c r="A15" s="16" t="s">
        <v>79</v>
      </c>
      <c r="B15" s="40">
        <f t="shared" ref="B12:D17" si="5">B16</f>
        <v>300</v>
      </c>
      <c r="C15" s="40">
        <f t="shared" si="5"/>
        <v>0</v>
      </c>
      <c r="D15" s="40">
        <f t="shared" si="5"/>
        <v>300</v>
      </c>
    </row>
    <row r="16" spans="1:4" x14ac:dyDescent="0.2">
      <c r="A16" s="25" t="s">
        <v>78</v>
      </c>
      <c r="B16" s="24">
        <v>300</v>
      </c>
      <c r="C16" s="24">
        <v>0</v>
      </c>
      <c r="D16" s="26">
        <v>300</v>
      </c>
    </row>
    <row r="17" spans="1:4" ht="25.5" x14ac:dyDescent="0.2">
      <c r="A17" s="16" t="s">
        <v>92</v>
      </c>
      <c r="B17" s="40">
        <f t="shared" si="5"/>
        <v>12343</v>
      </c>
      <c r="C17" s="40">
        <f t="shared" si="5"/>
        <v>0</v>
      </c>
      <c r="D17" s="40">
        <f t="shared" si="5"/>
        <v>12343</v>
      </c>
    </row>
    <row r="18" spans="1:4" ht="25.5" x14ac:dyDescent="0.2">
      <c r="A18" s="17" t="s">
        <v>93</v>
      </c>
      <c r="B18" s="24">
        <v>12343</v>
      </c>
      <c r="C18" s="24">
        <v>0</v>
      </c>
      <c r="D18" s="26">
        <v>12343</v>
      </c>
    </row>
    <row r="19" spans="1:4" x14ac:dyDescent="0.2">
      <c r="A19" s="119"/>
      <c r="B19" s="120"/>
      <c r="C19" s="121"/>
      <c r="D19" s="121"/>
    </row>
    <row r="20" spans="1:4" x14ac:dyDescent="0.2">
      <c r="B20" s="120"/>
      <c r="C20" s="120"/>
      <c r="D20" s="120"/>
    </row>
  </sheetData>
  <mergeCells count="1">
    <mergeCell ref="A2:D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11"/>
  <sheetViews>
    <sheetView view="pageBreakPreview" zoomScaleNormal="100" zoomScaleSheetLayoutView="100" workbookViewId="0">
      <selection activeCell="A4" sqref="A4:D7"/>
    </sheetView>
  </sheetViews>
  <sheetFormatPr defaultRowHeight="15" x14ac:dyDescent="0.25"/>
  <cols>
    <col min="1" max="1" width="51.7109375" customWidth="1"/>
    <col min="2" max="4" width="22.7109375" customWidth="1"/>
  </cols>
  <sheetData>
    <row r="1" spans="1:4" ht="18" x14ac:dyDescent="0.25">
      <c r="A1" s="1"/>
      <c r="B1" s="1"/>
      <c r="C1" s="2"/>
      <c r="D1" s="2"/>
    </row>
    <row r="2" spans="1:4" ht="15.75" x14ac:dyDescent="0.25">
      <c r="A2" s="56" t="s">
        <v>74</v>
      </c>
      <c r="B2" s="71"/>
      <c r="C2" s="71"/>
      <c r="D2" s="71"/>
    </row>
    <row r="3" spans="1:4" ht="18" x14ac:dyDescent="0.25">
      <c r="A3" s="1"/>
      <c r="B3" s="1"/>
      <c r="C3" s="2"/>
      <c r="D3" s="2"/>
    </row>
    <row r="4" spans="1:4" ht="25.5" customHeight="1" x14ac:dyDescent="0.25">
      <c r="A4" s="14" t="s">
        <v>29</v>
      </c>
      <c r="B4" s="14" t="s">
        <v>1</v>
      </c>
      <c r="C4" s="14" t="s">
        <v>75</v>
      </c>
      <c r="D4" s="14" t="s">
        <v>76</v>
      </c>
    </row>
    <row r="5" spans="1:4" ht="15.75" customHeight="1" x14ac:dyDescent="0.25">
      <c r="A5" s="27" t="s">
        <v>30</v>
      </c>
      <c r="B5" s="23">
        <f t="shared" ref="B5:D6" si="0">B6</f>
        <v>1238157</v>
      </c>
      <c r="C5" s="23">
        <f t="shared" si="0"/>
        <v>73132</v>
      </c>
      <c r="D5" s="23">
        <f t="shared" si="0"/>
        <v>1311289</v>
      </c>
    </row>
    <row r="6" spans="1:4" ht="15.75" customHeight="1" x14ac:dyDescent="0.25">
      <c r="A6" s="16" t="s">
        <v>40</v>
      </c>
      <c r="B6" s="40">
        <f t="shared" si="0"/>
        <v>1238157</v>
      </c>
      <c r="C6" s="40">
        <f t="shared" si="0"/>
        <v>73132</v>
      </c>
      <c r="D6" s="40">
        <f t="shared" si="0"/>
        <v>1311289</v>
      </c>
    </row>
    <row r="7" spans="1:4" x14ac:dyDescent="0.25">
      <c r="A7" s="20" t="s">
        <v>41</v>
      </c>
      <c r="B7" s="24">
        <v>1238157</v>
      </c>
      <c r="C7" s="24">
        <v>73132</v>
      </c>
      <c r="D7" s="51">
        <f>B7+C7</f>
        <v>1311289</v>
      </c>
    </row>
    <row r="10" spans="1:4" x14ac:dyDescent="0.25">
      <c r="A10" s="44"/>
      <c r="B10" s="42"/>
      <c r="C10" s="52"/>
      <c r="D10" s="52"/>
    </row>
    <row r="11" spans="1:4" x14ac:dyDescent="0.25">
      <c r="B11" s="42"/>
      <c r="C11" s="42"/>
      <c r="D11" s="42"/>
    </row>
  </sheetData>
  <mergeCells count="1">
    <mergeCell ref="A2:D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8"/>
  <sheetViews>
    <sheetView view="pageBreakPreview" zoomScaleNormal="100" zoomScaleSheetLayoutView="100" workbookViewId="0">
      <selection activeCell="F6" sqref="F6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19.42578125" customWidth="1"/>
    <col min="4" max="4" width="63.7109375" customWidth="1"/>
    <col min="5" max="7" width="22.7109375" customWidth="1"/>
  </cols>
  <sheetData>
    <row r="1" spans="1:7" ht="78.75" customHeight="1" x14ac:dyDescent="0.25">
      <c r="A1" s="1"/>
      <c r="B1" s="1"/>
      <c r="C1" s="1"/>
      <c r="D1" s="1"/>
      <c r="E1" s="1"/>
      <c r="F1" s="2"/>
      <c r="G1" s="2"/>
    </row>
    <row r="2" spans="1:7" ht="18" customHeight="1" x14ac:dyDescent="0.25">
      <c r="A2" s="56" t="s">
        <v>45</v>
      </c>
      <c r="B2" s="58"/>
      <c r="C2" s="58"/>
      <c r="D2" s="58"/>
      <c r="E2" s="58"/>
      <c r="F2" s="58"/>
      <c r="G2" s="58"/>
    </row>
    <row r="3" spans="1:7" ht="18" x14ac:dyDescent="0.25">
      <c r="A3" s="1"/>
      <c r="B3" s="1"/>
      <c r="C3" s="1"/>
      <c r="D3" s="1"/>
      <c r="E3" s="1"/>
      <c r="F3" s="2"/>
      <c r="G3" s="2"/>
    </row>
    <row r="4" spans="1:7" ht="25.5" customHeight="1" x14ac:dyDescent="0.25">
      <c r="A4" s="87" t="s">
        <v>46</v>
      </c>
      <c r="B4" s="88"/>
      <c r="C4" s="89"/>
      <c r="D4" s="15" t="s">
        <v>42</v>
      </c>
      <c r="E4" s="14" t="s">
        <v>1</v>
      </c>
      <c r="F4" s="14" t="s">
        <v>75</v>
      </c>
      <c r="G4" s="14" t="s">
        <v>76</v>
      </c>
    </row>
    <row r="5" spans="1:7" ht="15" customHeight="1" x14ac:dyDescent="0.25">
      <c r="A5" s="90" t="s">
        <v>53</v>
      </c>
      <c r="B5" s="91"/>
      <c r="C5" s="92"/>
      <c r="D5" s="48" t="s">
        <v>55</v>
      </c>
      <c r="E5" s="23">
        <f t="shared" ref="E5:G8" si="0">E6</f>
        <v>1238157</v>
      </c>
      <c r="F5" s="23">
        <f t="shared" si="0"/>
        <v>73132</v>
      </c>
      <c r="G5" s="23">
        <f t="shared" si="0"/>
        <v>1311289</v>
      </c>
    </row>
    <row r="6" spans="1:7" ht="15" customHeight="1" x14ac:dyDescent="0.25">
      <c r="A6" s="93" t="s">
        <v>54</v>
      </c>
      <c r="B6" s="94"/>
      <c r="C6" s="95"/>
      <c r="D6" s="48" t="s">
        <v>56</v>
      </c>
      <c r="E6" s="23">
        <f>E8</f>
        <v>1238157</v>
      </c>
      <c r="F6" s="23">
        <f>F8</f>
        <v>73132</v>
      </c>
      <c r="G6" s="23">
        <f>G8</f>
        <v>1311289</v>
      </c>
    </row>
    <row r="7" spans="1:7" ht="15" customHeight="1" x14ac:dyDescent="0.25">
      <c r="A7" s="93">
        <v>26514</v>
      </c>
      <c r="B7" s="132"/>
      <c r="C7" s="133"/>
      <c r="D7" s="48" t="s">
        <v>94</v>
      </c>
      <c r="E7" s="23">
        <f>E8</f>
        <v>1238157</v>
      </c>
      <c r="F7" s="23">
        <f t="shared" ref="F7:G7" si="1">F8</f>
        <v>73132</v>
      </c>
      <c r="G7" s="23">
        <f t="shared" si="1"/>
        <v>1311289</v>
      </c>
    </row>
    <row r="8" spans="1:7" ht="15" customHeight="1" x14ac:dyDescent="0.25">
      <c r="A8" s="96" t="s">
        <v>48</v>
      </c>
      <c r="B8" s="97"/>
      <c r="C8" s="98"/>
      <c r="D8" s="48" t="s">
        <v>50</v>
      </c>
      <c r="E8" s="23">
        <f t="shared" si="0"/>
        <v>1238157</v>
      </c>
      <c r="F8" s="23">
        <f t="shared" si="0"/>
        <v>73132</v>
      </c>
      <c r="G8" s="23">
        <f t="shared" si="0"/>
        <v>1311289</v>
      </c>
    </row>
    <row r="9" spans="1:7" x14ac:dyDescent="0.25">
      <c r="A9" s="84" t="s">
        <v>47</v>
      </c>
      <c r="B9" s="85"/>
      <c r="C9" s="86"/>
      <c r="D9" s="48" t="s">
        <v>49</v>
      </c>
      <c r="E9" s="23">
        <f>E10+E16+E20</f>
        <v>1238157</v>
      </c>
      <c r="F9" s="23">
        <f t="shared" ref="F9:G9" si="2">F10+F16+F20</f>
        <v>73132</v>
      </c>
      <c r="G9" s="23">
        <f t="shared" si="2"/>
        <v>1311289</v>
      </c>
    </row>
    <row r="10" spans="1:7" x14ac:dyDescent="0.25">
      <c r="A10" s="81" t="s">
        <v>96</v>
      </c>
      <c r="B10" s="82"/>
      <c r="C10" s="83"/>
      <c r="D10" s="122" t="s">
        <v>95</v>
      </c>
      <c r="E10" s="23">
        <f>E11</f>
        <v>583587</v>
      </c>
      <c r="F10" s="23">
        <f t="shared" ref="F10:G10" si="3">F11</f>
        <v>0</v>
      </c>
      <c r="G10" s="23">
        <f t="shared" si="3"/>
        <v>583587</v>
      </c>
    </row>
    <row r="11" spans="1:7" x14ac:dyDescent="0.25">
      <c r="A11" s="124" t="s">
        <v>98</v>
      </c>
      <c r="B11" s="125"/>
      <c r="C11" s="126"/>
      <c r="D11" s="123" t="s">
        <v>97</v>
      </c>
      <c r="E11" s="99">
        <f>E12</f>
        <v>583587</v>
      </c>
      <c r="F11" s="99">
        <f t="shared" ref="F11:G11" si="4">F12</f>
        <v>0</v>
      </c>
      <c r="G11" s="99">
        <f t="shared" si="4"/>
        <v>583587</v>
      </c>
    </row>
    <row r="12" spans="1:7" x14ac:dyDescent="0.25">
      <c r="A12" s="75" t="s">
        <v>58</v>
      </c>
      <c r="B12" s="76"/>
      <c r="C12" s="77"/>
      <c r="D12" s="46" t="s">
        <v>19</v>
      </c>
      <c r="E12" s="40">
        <f t="shared" ref="E12:G12" si="5">SUM(E13:E15)</f>
        <v>583587</v>
      </c>
      <c r="F12" s="40">
        <f t="shared" si="5"/>
        <v>0</v>
      </c>
      <c r="G12" s="41">
        <f t="shared" si="5"/>
        <v>583587</v>
      </c>
    </row>
    <row r="13" spans="1:7" x14ac:dyDescent="0.25">
      <c r="A13" s="72" t="s">
        <v>59</v>
      </c>
      <c r="B13" s="73"/>
      <c r="C13" s="74"/>
      <c r="D13" s="47" t="s">
        <v>20</v>
      </c>
      <c r="E13" s="24">
        <v>432448</v>
      </c>
      <c r="F13" s="24">
        <v>15000</v>
      </c>
      <c r="G13" s="26">
        <f>E13+F13</f>
        <v>447448</v>
      </c>
    </row>
    <row r="14" spans="1:7" x14ac:dyDescent="0.25">
      <c r="A14" s="72" t="s">
        <v>60</v>
      </c>
      <c r="B14" s="73"/>
      <c r="C14" s="74"/>
      <c r="D14" s="47" t="s">
        <v>21</v>
      </c>
      <c r="E14" s="24">
        <v>149546</v>
      </c>
      <c r="F14" s="24">
        <v>-15000</v>
      </c>
      <c r="G14" s="26">
        <f t="shared" ref="G14:G15" si="6">E14+F14</f>
        <v>134546</v>
      </c>
    </row>
    <row r="15" spans="1:7" x14ac:dyDescent="0.25">
      <c r="A15" s="72" t="s">
        <v>61</v>
      </c>
      <c r="B15" s="73"/>
      <c r="C15" s="74"/>
      <c r="D15" s="47" t="s">
        <v>38</v>
      </c>
      <c r="E15" s="24">
        <v>1593</v>
      </c>
      <c r="F15" s="24">
        <v>0</v>
      </c>
      <c r="G15" s="26">
        <f t="shared" si="6"/>
        <v>1593</v>
      </c>
    </row>
    <row r="16" spans="1:7" x14ac:dyDescent="0.25">
      <c r="A16" s="81" t="s">
        <v>99</v>
      </c>
      <c r="B16" s="82"/>
      <c r="C16" s="83"/>
      <c r="D16" s="122" t="s">
        <v>49</v>
      </c>
      <c r="E16" s="23">
        <f>E17</f>
        <v>10500</v>
      </c>
      <c r="F16" s="23">
        <f t="shared" ref="F16:G16" si="7">F17</f>
        <v>0</v>
      </c>
      <c r="G16" s="23">
        <f t="shared" si="7"/>
        <v>10500</v>
      </c>
    </row>
    <row r="17" spans="1:7" x14ac:dyDescent="0.25">
      <c r="A17" s="124" t="s">
        <v>98</v>
      </c>
      <c r="B17" s="125"/>
      <c r="C17" s="126"/>
      <c r="D17" s="123" t="s">
        <v>97</v>
      </c>
      <c r="E17" s="99">
        <f>E18</f>
        <v>10500</v>
      </c>
      <c r="F17" s="99">
        <f t="shared" ref="F17" si="8">F18</f>
        <v>0</v>
      </c>
      <c r="G17" s="99">
        <f t="shared" ref="G17" si="9">G18</f>
        <v>10500</v>
      </c>
    </row>
    <row r="18" spans="1:7" x14ac:dyDescent="0.25">
      <c r="A18" s="75" t="s">
        <v>58</v>
      </c>
      <c r="B18" s="76"/>
      <c r="C18" s="77"/>
      <c r="D18" s="46" t="s">
        <v>19</v>
      </c>
      <c r="E18" s="40">
        <f>SUM(E19:E19)</f>
        <v>10500</v>
      </c>
      <c r="F18" s="40">
        <f>SUM(F19:F19)</f>
        <v>0</v>
      </c>
      <c r="G18" s="41">
        <f>SUM(G19:G19)</f>
        <v>10500</v>
      </c>
    </row>
    <row r="19" spans="1:7" x14ac:dyDescent="0.25">
      <c r="A19" s="72" t="s">
        <v>60</v>
      </c>
      <c r="B19" s="73"/>
      <c r="C19" s="74"/>
      <c r="D19" s="47" t="s">
        <v>21</v>
      </c>
      <c r="E19" s="24">
        <v>10500</v>
      </c>
      <c r="F19" s="24">
        <v>0</v>
      </c>
      <c r="G19" s="26">
        <f t="shared" ref="G19" si="10">E19+F19</f>
        <v>10500</v>
      </c>
    </row>
    <row r="20" spans="1:7" x14ac:dyDescent="0.25">
      <c r="A20" s="81" t="s">
        <v>51</v>
      </c>
      <c r="B20" s="82"/>
      <c r="C20" s="83"/>
      <c r="D20" s="48" t="s">
        <v>52</v>
      </c>
      <c r="E20" s="23">
        <f>E21+E27+E34+E40+E43+E46</f>
        <v>644070</v>
      </c>
      <c r="F20" s="23">
        <f t="shared" ref="F20:G20" si="11">F21+F27+F34+F40+F43+F46</f>
        <v>73132</v>
      </c>
      <c r="G20" s="23">
        <f t="shared" si="11"/>
        <v>717202</v>
      </c>
    </row>
    <row r="21" spans="1:7" x14ac:dyDescent="0.25">
      <c r="A21" s="78" t="s">
        <v>57</v>
      </c>
      <c r="B21" s="79"/>
      <c r="C21" s="80"/>
      <c r="D21" s="46" t="s">
        <v>17</v>
      </c>
      <c r="E21" s="40">
        <f>E22+E25</f>
        <v>105337</v>
      </c>
      <c r="F21" s="40">
        <f t="shared" ref="F21:G21" si="12">F22+F25</f>
        <v>22730</v>
      </c>
      <c r="G21" s="40">
        <f t="shared" si="12"/>
        <v>128067</v>
      </c>
    </row>
    <row r="22" spans="1:7" x14ac:dyDescent="0.25">
      <c r="A22" s="75" t="s">
        <v>58</v>
      </c>
      <c r="B22" s="76"/>
      <c r="C22" s="77"/>
      <c r="D22" s="46" t="s">
        <v>19</v>
      </c>
      <c r="E22" s="40">
        <f>E23+E24</f>
        <v>102683</v>
      </c>
      <c r="F22" s="40">
        <f t="shared" ref="F22:G22" si="13">F23+F24</f>
        <v>17842</v>
      </c>
      <c r="G22" s="40">
        <f t="shared" si="13"/>
        <v>120525</v>
      </c>
    </row>
    <row r="23" spans="1:7" ht="15" customHeight="1" x14ac:dyDescent="0.25">
      <c r="A23" s="72" t="s">
        <v>59</v>
      </c>
      <c r="B23" s="73"/>
      <c r="C23" s="74"/>
      <c r="D23" s="47" t="s">
        <v>20</v>
      </c>
      <c r="E23" s="24">
        <v>36750</v>
      </c>
      <c r="F23" s="24">
        <v>16492</v>
      </c>
      <c r="G23" s="26">
        <f>E23+F23</f>
        <v>53242</v>
      </c>
    </row>
    <row r="24" spans="1:7" ht="15" customHeight="1" x14ac:dyDescent="0.25">
      <c r="A24" s="72" t="s">
        <v>60</v>
      </c>
      <c r="B24" s="73"/>
      <c r="C24" s="74"/>
      <c r="D24" s="47" t="s">
        <v>21</v>
      </c>
      <c r="E24" s="24">
        <v>65933</v>
      </c>
      <c r="F24" s="24">
        <v>1350</v>
      </c>
      <c r="G24" s="26">
        <f>E24+F24</f>
        <v>67283</v>
      </c>
    </row>
    <row r="25" spans="1:7" x14ac:dyDescent="0.25">
      <c r="A25" s="75" t="s">
        <v>62</v>
      </c>
      <c r="B25" s="76"/>
      <c r="C25" s="77"/>
      <c r="D25" s="46" t="s">
        <v>23</v>
      </c>
      <c r="E25" s="40">
        <f>E26</f>
        <v>2654</v>
      </c>
      <c r="F25" s="40">
        <f t="shared" ref="F25:G25" si="14">F26</f>
        <v>4888</v>
      </c>
      <c r="G25" s="40">
        <f t="shared" si="14"/>
        <v>7542</v>
      </c>
    </row>
    <row r="26" spans="1:7" x14ac:dyDescent="0.25">
      <c r="A26" s="72" t="s">
        <v>63</v>
      </c>
      <c r="B26" s="73"/>
      <c r="C26" s="74"/>
      <c r="D26" s="47" t="s">
        <v>43</v>
      </c>
      <c r="E26" s="24">
        <v>2654</v>
      </c>
      <c r="F26" s="24">
        <v>4888</v>
      </c>
      <c r="G26" s="53">
        <f>E26+F26</f>
        <v>7542</v>
      </c>
    </row>
    <row r="27" spans="1:7" x14ac:dyDescent="0.25">
      <c r="A27" s="78" t="s">
        <v>65</v>
      </c>
      <c r="B27" s="79"/>
      <c r="C27" s="80"/>
      <c r="D27" s="46" t="s">
        <v>22</v>
      </c>
      <c r="E27" s="40">
        <f>E28+E32</f>
        <v>203904</v>
      </c>
      <c r="F27" s="40">
        <f t="shared" ref="F27:G27" si="15">F28+F32</f>
        <v>68265</v>
      </c>
      <c r="G27" s="40">
        <f t="shared" si="15"/>
        <v>272169</v>
      </c>
    </row>
    <row r="28" spans="1:7" x14ac:dyDescent="0.25">
      <c r="A28" s="75" t="s">
        <v>58</v>
      </c>
      <c r="B28" s="76"/>
      <c r="C28" s="77"/>
      <c r="D28" s="46" t="s">
        <v>19</v>
      </c>
      <c r="E28" s="40">
        <f>E29+E30+E31</f>
        <v>148349</v>
      </c>
      <c r="F28" s="40">
        <f t="shared" ref="F28:G28" si="16">F29+F30+F31</f>
        <v>29547</v>
      </c>
      <c r="G28" s="40">
        <f t="shared" si="16"/>
        <v>177896</v>
      </c>
    </row>
    <row r="29" spans="1:7" x14ac:dyDescent="0.25">
      <c r="A29" s="72" t="s">
        <v>60</v>
      </c>
      <c r="B29" s="73"/>
      <c r="C29" s="74"/>
      <c r="D29" s="47" t="s">
        <v>21</v>
      </c>
      <c r="E29" s="24">
        <v>143319</v>
      </c>
      <c r="F29" s="24">
        <v>29545</v>
      </c>
      <c r="G29" s="26">
        <f>E29+F29</f>
        <v>172864</v>
      </c>
    </row>
    <row r="30" spans="1:7" x14ac:dyDescent="0.25">
      <c r="A30" s="72" t="s">
        <v>61</v>
      </c>
      <c r="B30" s="73"/>
      <c r="C30" s="74"/>
      <c r="D30" s="47" t="s">
        <v>38</v>
      </c>
      <c r="E30" s="24">
        <v>530</v>
      </c>
      <c r="F30" s="24">
        <v>2</v>
      </c>
      <c r="G30" s="26">
        <f t="shared" ref="G30:G31" si="17">E30+F30</f>
        <v>532</v>
      </c>
    </row>
    <row r="31" spans="1:7" x14ac:dyDescent="0.25">
      <c r="A31" s="72" t="s">
        <v>66</v>
      </c>
      <c r="B31" s="73"/>
      <c r="C31" s="74"/>
      <c r="D31" s="47" t="s">
        <v>39</v>
      </c>
      <c r="E31" s="24">
        <v>4500</v>
      </c>
      <c r="F31" s="24">
        <v>0</v>
      </c>
      <c r="G31" s="26">
        <f t="shared" si="17"/>
        <v>4500</v>
      </c>
    </row>
    <row r="32" spans="1:7" x14ac:dyDescent="0.25">
      <c r="A32" s="75" t="s">
        <v>62</v>
      </c>
      <c r="B32" s="76"/>
      <c r="C32" s="77"/>
      <c r="D32" s="46" t="s">
        <v>23</v>
      </c>
      <c r="E32" s="40">
        <f>E33</f>
        <v>55555</v>
      </c>
      <c r="F32" s="40">
        <f t="shared" ref="F32:G32" si="18">F33</f>
        <v>38718</v>
      </c>
      <c r="G32" s="40">
        <f t="shared" si="18"/>
        <v>94273</v>
      </c>
    </row>
    <row r="33" spans="1:7" x14ac:dyDescent="0.25">
      <c r="A33" s="72" t="s">
        <v>63</v>
      </c>
      <c r="B33" s="73"/>
      <c r="C33" s="74"/>
      <c r="D33" s="47" t="s">
        <v>43</v>
      </c>
      <c r="E33" s="24">
        <v>55555</v>
      </c>
      <c r="F33" s="24">
        <v>38718</v>
      </c>
      <c r="G33" s="26">
        <f>E33+F33</f>
        <v>94273</v>
      </c>
    </row>
    <row r="34" spans="1:7" x14ac:dyDescent="0.25">
      <c r="A34" s="78" t="s">
        <v>67</v>
      </c>
      <c r="B34" s="79"/>
      <c r="C34" s="80"/>
      <c r="D34" s="46" t="s">
        <v>37</v>
      </c>
      <c r="E34" s="40">
        <f>E35+E37</f>
        <v>322186</v>
      </c>
      <c r="F34" s="40">
        <f t="shared" ref="F34:G34" si="19">F35+F37</f>
        <v>-31130</v>
      </c>
      <c r="G34" s="40">
        <f t="shared" si="19"/>
        <v>291056</v>
      </c>
    </row>
    <row r="35" spans="1:7" x14ac:dyDescent="0.25">
      <c r="A35" s="75" t="s">
        <v>58</v>
      </c>
      <c r="B35" s="76"/>
      <c r="C35" s="77"/>
      <c r="D35" s="46" t="s">
        <v>19</v>
      </c>
      <c r="E35" s="40">
        <f t="shared" ref="E35:G35" si="20">E36</f>
        <v>47531</v>
      </c>
      <c r="F35" s="40">
        <f t="shared" si="20"/>
        <v>9207</v>
      </c>
      <c r="G35" s="40">
        <f t="shared" si="20"/>
        <v>56738</v>
      </c>
    </row>
    <row r="36" spans="1:7" x14ac:dyDescent="0.25">
      <c r="A36" s="72" t="s">
        <v>60</v>
      </c>
      <c r="B36" s="73"/>
      <c r="C36" s="74"/>
      <c r="D36" s="47" t="s">
        <v>21</v>
      </c>
      <c r="E36" s="24">
        <v>47531</v>
      </c>
      <c r="F36" s="24">
        <v>9207</v>
      </c>
      <c r="G36" s="26">
        <f>E36+F36</f>
        <v>56738</v>
      </c>
    </row>
    <row r="37" spans="1:7" ht="15" customHeight="1" x14ac:dyDescent="0.25">
      <c r="A37" s="75" t="s">
        <v>62</v>
      </c>
      <c r="B37" s="76"/>
      <c r="C37" s="77"/>
      <c r="D37" s="46" t="s">
        <v>23</v>
      </c>
      <c r="E37" s="40">
        <f>E38+E39</f>
        <v>274655</v>
      </c>
      <c r="F37" s="40">
        <f t="shared" ref="F37:G37" si="21">F38+F39</f>
        <v>-40337</v>
      </c>
      <c r="G37" s="40">
        <f t="shared" si="21"/>
        <v>234318</v>
      </c>
    </row>
    <row r="38" spans="1:7" ht="15" customHeight="1" x14ac:dyDescent="0.25">
      <c r="A38" s="72" t="s">
        <v>63</v>
      </c>
      <c r="B38" s="73"/>
      <c r="C38" s="74"/>
      <c r="D38" s="47" t="s">
        <v>43</v>
      </c>
      <c r="E38" s="24">
        <v>178165</v>
      </c>
      <c r="F38" s="24">
        <v>-19277</v>
      </c>
      <c r="G38" s="26">
        <f>E38+F38</f>
        <v>158888</v>
      </c>
    </row>
    <row r="39" spans="1:7" ht="15" customHeight="1" x14ac:dyDescent="0.25">
      <c r="A39" s="72" t="s">
        <v>64</v>
      </c>
      <c r="B39" s="73"/>
      <c r="C39" s="74"/>
      <c r="D39" s="47" t="s">
        <v>44</v>
      </c>
      <c r="E39" s="24">
        <v>96490</v>
      </c>
      <c r="F39" s="24">
        <v>-21060</v>
      </c>
      <c r="G39" s="26">
        <f>E39+F39</f>
        <v>75430</v>
      </c>
    </row>
    <row r="40" spans="1:7" x14ac:dyDescent="0.25">
      <c r="A40" s="78" t="s">
        <v>80</v>
      </c>
      <c r="B40" s="79"/>
      <c r="C40" s="80"/>
      <c r="D40" s="46" t="s">
        <v>77</v>
      </c>
      <c r="E40" s="40">
        <f t="shared" ref="E40:G40" si="22">E41</f>
        <v>300</v>
      </c>
      <c r="F40" s="40">
        <f t="shared" si="22"/>
        <v>0</v>
      </c>
      <c r="G40" s="40">
        <f t="shared" si="22"/>
        <v>300</v>
      </c>
    </row>
    <row r="41" spans="1:7" x14ac:dyDescent="0.25">
      <c r="A41" s="75" t="s">
        <v>58</v>
      </c>
      <c r="B41" s="76"/>
      <c r="C41" s="77"/>
      <c r="D41" s="46" t="s">
        <v>19</v>
      </c>
      <c r="E41" s="40">
        <f t="shared" ref="E41:G41" si="23">E42</f>
        <v>300</v>
      </c>
      <c r="F41" s="40">
        <f t="shared" si="23"/>
        <v>0</v>
      </c>
      <c r="G41" s="40">
        <f t="shared" si="23"/>
        <v>300</v>
      </c>
    </row>
    <row r="42" spans="1:7" x14ac:dyDescent="0.25">
      <c r="A42" s="72" t="s">
        <v>60</v>
      </c>
      <c r="B42" s="73"/>
      <c r="C42" s="74"/>
      <c r="D42" s="47" t="s">
        <v>21</v>
      </c>
      <c r="E42" s="24">
        <v>300</v>
      </c>
      <c r="F42" s="24">
        <v>0</v>
      </c>
      <c r="G42" s="26">
        <v>300</v>
      </c>
    </row>
    <row r="43" spans="1:7" ht="25.5" x14ac:dyDescent="0.25">
      <c r="A43" s="78" t="s">
        <v>100</v>
      </c>
      <c r="B43" s="79"/>
      <c r="C43" s="80"/>
      <c r="D43" s="46" t="s">
        <v>101</v>
      </c>
      <c r="E43" s="40">
        <f t="shared" ref="E43:G44" si="24">E44</f>
        <v>12343</v>
      </c>
      <c r="F43" s="40">
        <f t="shared" si="24"/>
        <v>0</v>
      </c>
      <c r="G43" s="41">
        <f t="shared" si="24"/>
        <v>12343</v>
      </c>
    </row>
    <row r="44" spans="1:7" x14ac:dyDescent="0.25">
      <c r="A44" s="75" t="s">
        <v>62</v>
      </c>
      <c r="B44" s="76"/>
      <c r="C44" s="77"/>
      <c r="D44" s="46" t="s">
        <v>23</v>
      </c>
      <c r="E44" s="40">
        <f t="shared" si="24"/>
        <v>12343</v>
      </c>
      <c r="F44" s="40">
        <f t="shared" si="24"/>
        <v>0</v>
      </c>
      <c r="G44" s="41">
        <f t="shared" si="24"/>
        <v>12343</v>
      </c>
    </row>
    <row r="45" spans="1:7" ht="15" customHeight="1" x14ac:dyDescent="0.25">
      <c r="A45" s="72" t="s">
        <v>63</v>
      </c>
      <c r="B45" s="73"/>
      <c r="C45" s="74"/>
      <c r="D45" s="47" t="s">
        <v>43</v>
      </c>
      <c r="E45" s="24">
        <v>12343</v>
      </c>
      <c r="F45" s="24">
        <v>0</v>
      </c>
      <c r="G45" s="26">
        <v>12343</v>
      </c>
    </row>
    <row r="46" spans="1:7" x14ac:dyDescent="0.25">
      <c r="A46" s="78" t="s">
        <v>102</v>
      </c>
      <c r="B46" s="79"/>
      <c r="C46" s="80"/>
      <c r="D46" s="46" t="s">
        <v>103</v>
      </c>
      <c r="E46" s="40">
        <f t="shared" ref="E46:G47" si="25">E47</f>
        <v>0</v>
      </c>
      <c r="F46" s="40">
        <f t="shared" si="25"/>
        <v>13267</v>
      </c>
      <c r="G46" s="41">
        <f t="shared" si="25"/>
        <v>13267</v>
      </c>
    </row>
    <row r="47" spans="1:7" ht="15" customHeight="1" x14ac:dyDescent="0.25">
      <c r="A47" s="75" t="s">
        <v>62</v>
      </c>
      <c r="B47" s="76"/>
      <c r="C47" s="77"/>
      <c r="D47" s="46" t="s">
        <v>23</v>
      </c>
      <c r="E47" s="40">
        <v>0</v>
      </c>
      <c r="F47" s="40">
        <f t="shared" si="25"/>
        <v>13267</v>
      </c>
      <c r="G47" s="41">
        <f t="shared" si="25"/>
        <v>13267</v>
      </c>
    </row>
    <row r="48" spans="1:7" ht="15" customHeight="1" x14ac:dyDescent="0.25">
      <c r="A48" s="72" t="s">
        <v>63</v>
      </c>
      <c r="B48" s="73"/>
      <c r="C48" s="74"/>
      <c r="D48" s="47" t="s">
        <v>43</v>
      </c>
      <c r="E48" s="24">
        <v>0</v>
      </c>
      <c r="F48" s="24">
        <v>13267</v>
      </c>
      <c r="G48" s="26">
        <v>13267</v>
      </c>
    </row>
  </sheetData>
  <mergeCells count="46">
    <mergeCell ref="A45:C45"/>
    <mergeCell ref="A46:C46"/>
    <mergeCell ref="A47:C47"/>
    <mergeCell ref="A48:C48"/>
    <mergeCell ref="A19:C19"/>
    <mergeCell ref="A39:C39"/>
    <mergeCell ref="A43:C43"/>
    <mergeCell ref="A44:C44"/>
    <mergeCell ref="A14:C14"/>
    <mergeCell ref="A15:C15"/>
    <mergeCell ref="A16:C16"/>
    <mergeCell ref="A17:C17"/>
    <mergeCell ref="A18:C18"/>
    <mergeCell ref="A10:C10"/>
    <mergeCell ref="A11:C11"/>
    <mergeCell ref="A12:C12"/>
    <mergeCell ref="A13:C13"/>
    <mergeCell ref="A37:C37"/>
    <mergeCell ref="A38:C38"/>
    <mergeCell ref="A40:C40"/>
    <mergeCell ref="A41:C41"/>
    <mergeCell ref="A42:C42"/>
    <mergeCell ref="A9:C9"/>
    <mergeCell ref="A2:G2"/>
    <mergeCell ref="A4:C4"/>
    <mergeCell ref="A5:C5"/>
    <mergeCell ref="A6:C6"/>
    <mergeCell ref="A8:C8"/>
    <mergeCell ref="A7:C7"/>
    <mergeCell ref="A29:C29"/>
    <mergeCell ref="A30:C30"/>
    <mergeCell ref="A26:C26"/>
    <mergeCell ref="A20:C20"/>
    <mergeCell ref="A21:C21"/>
    <mergeCell ref="A23:C23"/>
    <mergeCell ref="A24:C24"/>
    <mergeCell ref="A36:C36"/>
    <mergeCell ref="A22:C22"/>
    <mergeCell ref="A25:C25"/>
    <mergeCell ref="A28:C28"/>
    <mergeCell ref="A32:C32"/>
    <mergeCell ref="A35:C35"/>
    <mergeCell ref="A34:C34"/>
    <mergeCell ref="A31:C31"/>
    <mergeCell ref="A33:C33"/>
    <mergeCell ref="A27:C27"/>
  </mergeCells>
  <phoneticPr fontId="20" type="noConversion"/>
  <printOptions horizontalCentered="1"/>
  <pageMargins left="0.11811023622047245" right="0.11811023622047245" top="0.74803149606299213" bottom="0.35433070866141736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5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POSEBNI DIO</vt:lpstr>
      <vt:lpstr>' Račun prihoda i rashoda'!Podrucje_ispisa</vt:lpstr>
      <vt:lpstr>'POSEBNI DIO'!Podrucje_ispisa</vt:lpstr>
      <vt:lpstr>'Rashodi prema funkcijskoj k '!Podrucje_ispisa</vt:lpstr>
      <vt:lpstr>'Rashodi prema izvorima finan'!Podrucje_ispisa</vt:lpstr>
      <vt:lpstr>SAŽETAK!Podrucje_ispisa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Mirijana Labaš</dc:creator>
  <cp:lastModifiedBy>Park Prirode Papuk</cp:lastModifiedBy>
  <cp:lastPrinted>2023-11-10T13:12:27Z</cp:lastPrinted>
  <dcterms:created xsi:type="dcterms:W3CDTF">2022-09-20T05:49:01Z</dcterms:created>
  <dcterms:modified xsi:type="dcterms:W3CDTF">2023-11-10T13:12:42Z</dcterms:modified>
</cp:coreProperties>
</file>